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45" windowWidth="15270" windowHeight="5280" tabRatio="60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<sst xmlns="http://schemas.openxmlformats.org/spreadsheetml/2006/main" count="74" uniqueCount="63">
  <si>
    <t>Date of Arrest</t>
  </si>
  <si>
    <t>Date of Sentence</t>
  </si>
  <si>
    <t>&gt;60mths</t>
  </si>
  <si>
    <t>&lt;1mth</t>
  </si>
  <si>
    <t>Total</t>
  </si>
  <si>
    <t>ID Number</t>
  </si>
  <si>
    <t>Group</t>
  </si>
  <si>
    <t>Number</t>
  </si>
  <si>
    <t>%</t>
  </si>
  <si>
    <t>1-&lt;3mths</t>
  </si>
  <si>
    <t>3-&lt;6mths</t>
  </si>
  <si>
    <t>6-&lt;12mths</t>
  </si>
  <si>
    <t>12-&lt;24mths</t>
  </si>
  <si>
    <t>24-&lt;60mths</t>
  </si>
  <si>
    <t>Sentence (Mths)</t>
  </si>
  <si>
    <t>Date of Birth</t>
  </si>
  <si>
    <t>Age</t>
  </si>
  <si>
    <t>DATE IN</t>
  </si>
  <si>
    <t>DATE OUT</t>
  </si>
  <si>
    <t>STATUS</t>
  </si>
  <si>
    <t>Transferred</t>
  </si>
  <si>
    <t>Released</t>
  </si>
  <si>
    <t>Entry from:</t>
  </si>
  <si>
    <t>Police custody</t>
  </si>
  <si>
    <t>Bail</t>
  </si>
  <si>
    <t>Sentencing</t>
  </si>
  <si>
    <t>Probation</t>
  </si>
  <si>
    <t>Pre-sentence detention</t>
  </si>
  <si>
    <t>Sentenced detention</t>
  </si>
  <si>
    <t>Expected release date</t>
  </si>
  <si>
    <t>DETAINED pre-sentence</t>
  </si>
  <si>
    <t>DETAINED after-sentencing</t>
  </si>
  <si>
    <t>TIME detained pre-sentence (days)</t>
  </si>
  <si>
    <t>TIME detained after sentencing (days)</t>
  </si>
  <si>
    <t>Charge:</t>
  </si>
  <si>
    <t>Serious person offence</t>
  </si>
  <si>
    <t>Serious property offence</t>
  </si>
  <si>
    <t>Theft</t>
  </si>
  <si>
    <t>Public disorder offence</t>
  </si>
  <si>
    <t>Drug/substance offence</t>
  </si>
  <si>
    <t>Political offence</t>
  </si>
  <si>
    <t>Other</t>
  </si>
  <si>
    <t>Immigration offence</t>
  </si>
  <si>
    <t>Separated from adults:</t>
  </si>
  <si>
    <t>Last visit from family:</t>
  </si>
  <si>
    <t>Indicator 2</t>
  </si>
  <si>
    <t>Indicator 3</t>
  </si>
  <si>
    <t>Indicator 4</t>
  </si>
  <si>
    <t>Number of children in detention</t>
  </si>
  <si>
    <t>Number of children in pre-sentence detention</t>
  </si>
  <si>
    <t>Duration of pre-sentence detention</t>
  </si>
  <si>
    <t>Duration of sentenced detention</t>
  </si>
  <si>
    <t>Indicator 5</t>
  </si>
  <si>
    <t>Child death</t>
  </si>
  <si>
    <t>Indicator 6</t>
  </si>
  <si>
    <t>Child deaths in detention in previous 12 mths</t>
  </si>
  <si>
    <t>Indicator 7</t>
  </si>
  <si>
    <t>Aftercare?</t>
  </si>
  <si>
    <t>Indicator 11</t>
  </si>
  <si>
    <t>Percentage registered for structured aftercare</t>
  </si>
  <si>
    <t>Indicator 8</t>
  </si>
  <si>
    <t>Percentage of children not separated from adults</t>
  </si>
  <si>
    <t>Percentage of children visited in previous 3 months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</si>
</sst>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d\-mmm\-yy"/>
    <numFmt numFmtId="171" formatCode="0.0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8"/>
      <name val="Tahoma"/>
      <family val="2"/>
    </font>
    <font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>
        <color indexed="23"/>
      </bottom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 style="thin">
        <color indexed="8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8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 style="thin">
        <color indexed="23"/>
      </bottom>
    </border>
    <border>
      <left style="thin"/>
      <right style="thin">
        <color indexed="8"/>
      </right>
      <top>
        <color indexed="63"/>
      </top>
      <bottom style="thin">
        <color indexed="22"/>
      </bottom>
    </border>
    <border>
      <left style="thin">
        <color indexed="8"/>
      </left>
      <right style="thin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/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/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2" borderId="1" xfId="0" applyNumberFormat="1" applyFont="1" applyFill="1" applyBorder="1" applyAlignment="1">
      <alignment horizontal="center"/>
    </xf>
    <xf numFmtId="0" fontId="0" fillId="0" borderId="2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3" xfId="0" applyNumberFormat="1" applyBorder="1" applyAlignment="1">
      <alignment/>
    </xf>
    <xf numFmtId="0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1" fontId="1" fillId="0" borderId="1" xfId="0" applyNumberFormat="1" applyFont="1" applyBorder="1" applyAlignment="1">
      <alignment/>
    </xf>
    <xf numFmtId="170" fontId="0" fillId="0" borderId="0" xfId="0" applyNumberFormat="1" applyAlignment="1">
      <alignment horizontal="right"/>
    </xf>
    <xf numFmtId="49" fontId="1" fillId="2" borderId="1" xfId="0" applyNumberFormat="1" applyFont="1" applyFill="1" applyBorder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1" fontId="0" fillId="0" borderId="0" xfId="0" applyNumberFormat="1" applyBorder="1" applyAlignment="1">
      <alignment/>
    </xf>
    <xf numFmtId="1" fontId="1" fillId="2" borderId="1" xfId="0" applyNumberFormat="1" applyFont="1" applyFill="1" applyBorder="1" applyAlignment="1">
      <alignment horizontal="center" wrapText="1"/>
    </xf>
    <xf numFmtId="1" fontId="0" fillId="0" borderId="0" xfId="0" applyNumberFormat="1" applyAlignment="1">
      <alignment horizontal="right"/>
    </xf>
    <xf numFmtId="0" fontId="1" fillId="2" borderId="1" xfId="0" applyNumberFormat="1" applyFont="1" applyFill="1" applyBorder="1" applyAlignment="1">
      <alignment horizontal="center" wrapText="1"/>
    </xf>
    <xf numFmtId="170" fontId="4" fillId="0" borderId="4" xfId="0" applyNumberFormat="1" applyFont="1" applyFill="1" applyBorder="1" applyAlignment="1">
      <alignment horizontal="right" wrapText="1"/>
    </xf>
    <xf numFmtId="170" fontId="4" fillId="0" borderId="5" xfId="0" applyNumberFormat="1" applyFont="1" applyFill="1" applyBorder="1" applyAlignment="1">
      <alignment horizontal="right" wrapText="1"/>
    </xf>
    <xf numFmtId="1" fontId="4" fillId="0" borderId="6" xfId="0" applyNumberFormat="1" applyFont="1" applyFill="1" applyBorder="1" applyAlignment="1">
      <alignment horizontal="right" wrapText="1"/>
    </xf>
    <xf numFmtId="1" fontId="4" fillId="0" borderId="7" xfId="0" applyNumberFormat="1" applyFont="1" applyFill="1" applyBorder="1" applyAlignment="1">
      <alignment horizontal="right" wrapText="1"/>
    </xf>
    <xf numFmtId="1" fontId="0" fillId="2" borderId="8" xfId="0" applyNumberFormat="1" applyFill="1" applyBorder="1" applyAlignment="1">
      <alignment horizontal="right"/>
    </xf>
    <xf numFmtId="1" fontId="0" fillId="2" borderId="9" xfId="0" applyNumberFormat="1" applyFill="1" applyBorder="1" applyAlignment="1">
      <alignment horizontal="center"/>
    </xf>
    <xf numFmtId="1" fontId="4" fillId="2" borderId="10" xfId="0" applyNumberFormat="1" applyFont="1" applyFill="1" applyBorder="1" applyAlignment="1">
      <alignment horizontal="center" wrapText="1"/>
    </xf>
    <xf numFmtId="1" fontId="0" fillId="2" borderId="11" xfId="0" applyNumberFormat="1" applyFill="1" applyBorder="1" applyAlignment="1">
      <alignment horizontal="right"/>
    </xf>
    <xf numFmtId="1" fontId="4" fillId="0" borderId="12" xfId="0" applyNumberFormat="1" applyFont="1" applyFill="1" applyBorder="1" applyAlignment="1">
      <alignment horizontal="right" wrapText="1"/>
    </xf>
    <xf numFmtId="0" fontId="6" fillId="0" borderId="0" xfId="0" applyFont="1" applyAlignment="1">
      <alignment horizontal="right"/>
    </xf>
    <xf numFmtId="0" fontId="6" fillId="0" borderId="13" xfId="0" applyFont="1" applyBorder="1" applyAlignment="1">
      <alignment horizontal="right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1" fillId="2" borderId="14" xfId="0" applyNumberFormat="1" applyFont="1" applyFill="1" applyBorder="1" applyAlignment="1">
      <alignment horizontal="left"/>
    </xf>
    <xf numFmtId="0" fontId="1" fillId="2" borderId="15" xfId="0" applyFont="1" applyFill="1" applyBorder="1" applyAlignment="1">
      <alignment horizontal="right"/>
    </xf>
    <xf numFmtId="0" fontId="1" fillId="2" borderId="16" xfId="0" applyFont="1" applyFill="1" applyBorder="1" applyAlignment="1">
      <alignment/>
    </xf>
    <xf numFmtId="0" fontId="1" fillId="2" borderId="15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0" fontId="1" fillId="2" borderId="14" xfId="0" applyNumberFormat="1" applyFont="1" applyFill="1" applyBorder="1" applyAlignment="1">
      <alignment/>
    </xf>
    <xf numFmtId="0" fontId="1" fillId="2" borderId="15" xfId="0" applyFont="1" applyFill="1" applyBorder="1" applyAlignment="1">
      <alignment/>
    </xf>
    <xf numFmtId="22" fontId="0" fillId="0" borderId="0" xfId="0" applyNumberFormat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NumberFormat="1" applyFill="1" applyAlignment="1">
      <alignment/>
    </xf>
    <xf numFmtId="0" fontId="0" fillId="0" borderId="0" xfId="0" applyNumberFormat="1" applyFont="1" applyAlignment="1" applyProtection="1">
      <alignment/>
      <protection hidden="1"/>
    </xf>
    <xf numFmtId="170" fontId="0" fillId="2" borderId="1" xfId="0" applyNumberFormat="1" applyFill="1" applyBorder="1" applyAlignment="1">
      <alignment horizontal="center"/>
    </xf>
    <xf numFmtId="0" fontId="6" fillId="0" borderId="0" xfId="0" applyFont="1" applyAlignment="1">
      <alignment/>
    </xf>
    <xf numFmtId="1" fontId="4" fillId="0" borderId="0" xfId="0" applyNumberFormat="1" applyFont="1" applyFill="1" applyBorder="1" applyAlignment="1">
      <alignment horizontal="center" wrapText="1"/>
    </xf>
    <xf numFmtId="1" fontId="0" fillId="0" borderId="0" xfId="0" applyNumberFormat="1" applyFill="1" applyAlignment="1">
      <alignment horizontal="right"/>
    </xf>
    <xf numFmtId="0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0" fontId="6" fillId="0" borderId="15" xfId="0" applyFont="1" applyBorder="1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49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3" borderId="17" xfId="0" applyNumberFormat="1" applyFont="1" applyFill="1" applyBorder="1" applyAlignment="1">
      <alignment/>
    </xf>
    <xf numFmtId="1" fontId="1" fillId="3" borderId="18" xfId="0" applyNumberFormat="1" applyFont="1" applyFill="1" applyBorder="1" applyAlignment="1">
      <alignment/>
    </xf>
    <xf numFmtId="1" fontId="1" fillId="3" borderId="19" xfId="0" applyNumberFormat="1" applyFont="1" applyFill="1" applyBorder="1" applyAlignment="1">
      <alignment/>
    </xf>
    <xf numFmtId="0" fontId="1" fillId="3" borderId="11" xfId="0" applyFont="1" applyFill="1" applyBorder="1" applyAlignment="1">
      <alignment/>
    </xf>
    <xf numFmtId="1" fontId="1" fillId="3" borderId="1" xfId="0" applyNumberFormat="1" applyFont="1" applyFill="1" applyBorder="1" applyAlignment="1">
      <alignment/>
    </xf>
    <xf numFmtId="170" fontId="4" fillId="0" borderId="4" xfId="0" applyNumberFormat="1" applyFont="1" applyFill="1" applyBorder="1" applyAlignment="1">
      <alignment horizontal="right" wrapText="1"/>
    </xf>
    <xf numFmtId="170" fontId="0" fillId="0" borderId="7" xfId="0" applyNumberFormat="1" applyBorder="1" applyAlignment="1">
      <alignment horizontal="right"/>
    </xf>
    <xf numFmtId="0" fontId="0" fillId="0" borderId="20" xfId="0" applyBorder="1" applyAlignment="1">
      <alignment/>
    </xf>
    <xf numFmtId="0" fontId="0" fillId="0" borderId="20" xfId="0" applyFill="1" applyBorder="1" applyAlignment="1">
      <alignment/>
    </xf>
    <xf numFmtId="0" fontId="0" fillId="0" borderId="7" xfId="0" applyBorder="1" applyAlignment="1">
      <alignment/>
    </xf>
    <xf numFmtId="170" fontId="4" fillId="0" borderId="21" xfId="0" applyNumberFormat="1" applyFont="1" applyFill="1" applyBorder="1" applyAlignment="1">
      <alignment horizontal="right" wrapText="1"/>
    </xf>
    <xf numFmtId="0" fontId="0" fillId="0" borderId="20" xfId="0" applyBorder="1" applyAlignment="1">
      <alignment horizontal="center"/>
    </xf>
    <xf numFmtId="170" fontId="0" fillId="0" borderId="5" xfId="0" applyNumberFormat="1" applyFill="1" applyBorder="1" applyAlignment="1">
      <alignment/>
    </xf>
    <xf numFmtId="170" fontId="0" fillId="0" borderId="5" xfId="0" applyNumberFormat="1" applyBorder="1" applyAlignment="1">
      <alignment/>
    </xf>
    <xf numFmtId="170" fontId="0" fillId="0" borderId="7" xfId="0" applyNumberFormat="1" applyFont="1" applyBorder="1" applyAlignment="1">
      <alignment horizontal="right"/>
    </xf>
    <xf numFmtId="170" fontId="0" fillId="0" borderId="20" xfId="0" applyNumberFormat="1" applyBorder="1" applyAlignment="1">
      <alignment horizontal="right"/>
    </xf>
    <xf numFmtId="170" fontId="0" fillId="0" borderId="20" xfId="0" applyNumberFormat="1" applyBorder="1" applyAlignment="1">
      <alignment/>
    </xf>
    <xf numFmtId="170" fontId="6" fillId="0" borderId="7" xfId="0" applyNumberFormat="1" applyFont="1" applyBorder="1" applyAlignment="1">
      <alignment horizontal="right"/>
    </xf>
    <xf numFmtId="170" fontId="0" fillId="0" borderId="22" xfId="0" applyNumberFormat="1" applyBorder="1" applyAlignment="1">
      <alignment horizontal="right"/>
    </xf>
    <xf numFmtId="170" fontId="4" fillId="0" borderId="22" xfId="0" applyNumberFormat="1" applyFont="1" applyFill="1" applyBorder="1" applyAlignment="1">
      <alignment horizontal="right" wrapText="1"/>
    </xf>
    <xf numFmtId="0" fontId="0" fillId="0" borderId="23" xfId="0" applyBorder="1" applyAlignment="1">
      <alignment/>
    </xf>
    <xf numFmtId="170" fontId="4" fillId="0" borderId="24" xfId="0" applyNumberFormat="1" applyFont="1" applyFill="1" applyBorder="1" applyAlignment="1">
      <alignment horizontal="right" wrapText="1"/>
    </xf>
    <xf numFmtId="1" fontId="0" fillId="2" borderId="25" xfId="0" applyNumberFormat="1" applyFill="1" applyBorder="1" applyAlignment="1">
      <alignment horizontal="right"/>
    </xf>
    <xf numFmtId="170" fontId="0" fillId="0" borderId="26" xfId="0" applyNumberFormat="1" applyBorder="1" applyAlignment="1">
      <alignment horizontal="right"/>
    </xf>
    <xf numFmtId="170" fontId="4" fillId="0" borderId="27" xfId="0" applyNumberFormat="1" applyFont="1" applyFill="1" applyBorder="1" applyAlignment="1">
      <alignment horizontal="right" wrapText="1"/>
    </xf>
    <xf numFmtId="1" fontId="4" fillId="0" borderId="28" xfId="0" applyNumberFormat="1" applyFont="1" applyFill="1" applyBorder="1" applyAlignment="1">
      <alignment horizontal="right" wrapText="1"/>
    </xf>
    <xf numFmtId="170" fontId="4" fillId="0" borderId="29" xfId="0" applyNumberFormat="1" applyFont="1" applyFill="1" applyBorder="1" applyAlignment="1">
      <alignment horizontal="right" wrapText="1"/>
    </xf>
    <xf numFmtId="0" fontId="0" fillId="0" borderId="23" xfId="0" applyBorder="1" applyAlignment="1">
      <alignment horizontal="center"/>
    </xf>
    <xf numFmtId="170" fontId="0" fillId="0" borderId="28" xfId="0" applyNumberFormat="1" applyFont="1" applyBorder="1" applyAlignment="1">
      <alignment horizontal="right"/>
    </xf>
    <xf numFmtId="170" fontId="0" fillId="0" borderId="23" xfId="0" applyNumberFormat="1" applyBorder="1" applyAlignment="1">
      <alignment horizontal="right"/>
    </xf>
    <xf numFmtId="1" fontId="0" fillId="2" borderId="30" xfId="0" applyNumberFormat="1" applyFill="1" applyBorder="1" applyAlignment="1">
      <alignment horizontal="center"/>
    </xf>
    <xf numFmtId="1" fontId="4" fillId="2" borderId="31" xfId="0" applyNumberFormat="1" applyFont="1" applyFill="1" applyBorder="1" applyAlignment="1">
      <alignment horizontal="center" wrapText="1"/>
    </xf>
    <xf numFmtId="170" fontId="0" fillId="2" borderId="32" xfId="0" applyNumberForma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 applyProtection="1">
      <alignment horizontal="center" wrapText="1"/>
      <protection hidden="1"/>
    </xf>
    <xf numFmtId="0" fontId="1" fillId="2" borderId="14" xfId="0" applyNumberFormat="1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0" fillId="2" borderId="16" xfId="0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40"/>
  <sheetViews>
    <sheetView tabSelected="1" workbookViewId="0" topLeftCell="A1">
      <selection activeCell="A2" sqref="A2"/>
    </sheetView>
  </sheetViews>
  <sheetFormatPr defaultColWidth="9.140625" defaultRowHeight="12.75"/>
  <cols>
    <col min="1" max="1" width="12.140625" style="62" customWidth="1"/>
    <col min="2" max="2" width="12.00390625" style="59" customWidth="1"/>
    <col min="3" max="3" width="6.8515625" style="14" customWidth="1"/>
    <col min="4" max="4" width="13.57421875" style="59" customWidth="1"/>
    <col min="5" max="5" width="11.421875" style="59" customWidth="1"/>
    <col min="6" max="6" width="20.00390625" style="9" customWidth="1"/>
    <col min="7" max="7" width="22.28125" style="9" customWidth="1"/>
    <col min="8" max="8" width="26.8515625" style="9" customWidth="1"/>
    <col min="9" max="9" width="10.140625" style="59" customWidth="1"/>
    <col min="10" max="10" width="9.421875" style="62" customWidth="1"/>
    <col min="11" max="11" width="12.8515625" style="9" customWidth="1"/>
    <col min="12" max="12" width="12.140625" style="59" customWidth="1"/>
    <col min="13" max="13" width="10.7109375" style="59" customWidth="1"/>
    <col min="14" max="14" width="10.7109375" style="9" customWidth="1"/>
    <col min="15" max="15" width="18.421875" style="14" customWidth="1"/>
    <col min="16" max="16" width="19.57421875" style="14" customWidth="1"/>
    <col min="17" max="17" width="2.00390625" style="45" hidden="1" customWidth="1"/>
    <col min="18" max="18" width="2.00390625" style="0" hidden="1" customWidth="1"/>
    <col min="19" max="20" width="2.00390625" style="40" hidden="1" customWidth="1"/>
    <col min="21" max="22" width="4.00390625" style="41" hidden="1" customWidth="1"/>
    <col min="23" max="23" width="14.57421875" style="0" customWidth="1"/>
    <col min="25" max="25" width="11.28125" style="1" customWidth="1"/>
    <col min="26" max="26" width="14.140625" style="28" customWidth="1"/>
    <col min="27" max="27" width="13.00390625" style="0" customWidth="1"/>
    <col min="28" max="28" width="20.28125" style="0" customWidth="1"/>
    <col min="30" max="30" width="11.28125" style="0" customWidth="1"/>
  </cols>
  <sheetData>
    <row r="1" spans="1:26" s="11" customFormat="1" ht="24.75" customHeight="1">
      <c r="A1" s="10" t="s">
        <v>5</v>
      </c>
      <c r="B1" s="10" t="s">
        <v>15</v>
      </c>
      <c r="C1" s="13" t="s">
        <v>16</v>
      </c>
      <c r="D1" s="10" t="s">
        <v>0</v>
      </c>
      <c r="E1" s="10" t="s">
        <v>17</v>
      </c>
      <c r="F1" s="10" t="s">
        <v>22</v>
      </c>
      <c r="G1" s="10" t="s">
        <v>34</v>
      </c>
      <c r="H1" s="10" t="s">
        <v>19</v>
      </c>
      <c r="I1" s="10" t="s">
        <v>1</v>
      </c>
      <c r="J1" s="10" t="s">
        <v>14</v>
      </c>
      <c r="K1" s="10" t="s">
        <v>43</v>
      </c>
      <c r="L1" s="10" t="s">
        <v>44</v>
      </c>
      <c r="M1" s="15" t="s">
        <v>18</v>
      </c>
      <c r="N1" s="15" t="s">
        <v>57</v>
      </c>
      <c r="O1" s="13" t="s">
        <v>32</v>
      </c>
      <c r="P1" s="13" t="s">
        <v>33</v>
      </c>
      <c r="Q1" s="86"/>
      <c r="R1" s="87"/>
      <c r="S1" s="88"/>
      <c r="T1" s="88"/>
      <c r="U1" s="89"/>
      <c r="V1" s="89"/>
      <c r="W1" s="10" t="s">
        <v>29</v>
      </c>
      <c r="Z1" s="27"/>
    </row>
    <row r="2" spans="1:28" ht="15" customHeight="1">
      <c r="A2" s="73"/>
      <c r="B2" s="74"/>
      <c r="C2" s="75" t="str">
        <f ca="1">IF(B2=0,"DATE?",INT((NOW()-B2)/365))</f>
        <v>DATE?</v>
      </c>
      <c r="D2" s="76"/>
      <c r="E2" s="77"/>
      <c r="F2" s="78">
        <v>1</v>
      </c>
      <c r="G2" s="78">
        <v>1</v>
      </c>
      <c r="H2">
        <v>1</v>
      </c>
      <c r="I2" s="79"/>
      <c r="J2" s="80"/>
      <c r="K2" s="26" t="b">
        <v>0</v>
      </c>
      <c r="L2" s="81"/>
      <c r="M2" s="82"/>
      <c r="N2" s="25" t="b">
        <v>0</v>
      </c>
      <c r="O2" s="83" t="str">
        <f aca="true" ca="1" t="shared" si="0" ref="O2:O40">IF(AND(I2&gt;0,(OR(F2=2,F2=3)),D2&gt;0,I2&gt;D2,I2&gt;E2),(I2-D2),IF(AND(I2&gt;0,F2=4,E2&gt;0,I2&gt;E2,I2&gt;D2),(I2-E2),IF(AND(H2&gt;3,F2=4,I2=0,E2&gt;0,M2&gt;0),(M2-E2),IF(AND(H2&gt;3,(OR(F2=2,F2=3)),I2=0,D2&gt;0,M2&gt;0),(M2-D2),IF(OR(F2=1,H2=1,(AND(H2&lt;4,M2&gt;0)),(AND(I2=0,M2&gt;0,H2=3)),(AND(H2=3,I2=0)),AND(F2=4,I2&gt;0,OR(I2&lt;E2,I2&lt;D2)),AND(OR(F2=2,F2=3),I2&gt;0,OR(I2&lt;D2,I2&lt;E2))),"Check Details",IF(AND(F2=4,P2="-",E2&gt;0),NOW()-E2,IF(AND(F2&lt;4,P2="-",D2&gt;0),NOW()-D2,"Unknown")))))))</f>
        <v>Check Details</v>
      </c>
      <c r="P2" s="84" t="str">
        <f aca="true" ca="1" t="shared" si="1" ref="P2:P40">IF(OR(AND(H2=2,I2&gt;0),OR(AND(H2&lt;4,M2&gt;0),H2=1)),"Check Details",IF(AND(H2&gt;3,M2=0),"Enter DATE OUT",IF(AND(F2=7,H2&gt;3,E2&gt;0),(M2-E2),IF(AND(F2=7,H2=3,E2&gt;0),(NOW()-E2),IF(AND(OR(F2&gt;4,H2=3),I2=0)," SENTENCE DATE?",IF(OR(H2=2,I2=0,(AND(F2=7,E2=0))),"-",IF(H2&gt;3,(M2-I2),NOW()-I2)))))))</f>
        <v>Check Details</v>
      </c>
      <c r="Q2" s="44">
        <f>IF(AND(OR(H2=2,H2=3),K2=FALSE),1,"")</f>
      </c>
      <c r="R2">
        <f>IF(AND(H2=5,N2=TRUE),1,"")</f>
      </c>
      <c r="S2" s="38">
        <f aca="true" ca="1" t="shared" si="2" ref="S2:S40">IF(AND(L2&gt;0,OR(H2=2,H2=3),L2&gt;(NOW()-91)),1,"")</f>
      </c>
      <c r="T2" s="38">
        <f aca="true" ca="1" t="shared" si="3" ref="T2:T40">IF(AND(H2=6,(M2&gt;(NOW()-365))),1,"")</f>
      </c>
      <c r="U2" s="39">
        <f aca="true" t="shared" si="4" ref="U2:U40">IF(AND(I2&gt;0,H2=5),P2,"")</f>
      </c>
      <c r="V2" s="39">
        <f aca="true" t="shared" si="5" ref="V2:V40">IF(AND(I2&gt;0,ISNUMBER(O2)),O2,"")</f>
      </c>
      <c r="W2" s="85" t="str">
        <f aca="true" t="shared" si="6" ref="W2:W40">IF(AND(I2&gt;0,J2=0),"Sentence?",IF(I2&gt;0,I2+(J2*(365/12)),"-"))</f>
        <v>-</v>
      </c>
      <c r="Y2" s="6" t="s">
        <v>45</v>
      </c>
      <c r="Z2" s="30" t="s">
        <v>48</v>
      </c>
      <c r="AA2" s="31"/>
      <c r="AB2" s="32"/>
    </row>
    <row r="3" spans="1:30" ht="15" customHeight="1">
      <c r="A3" s="60"/>
      <c r="B3" s="16"/>
      <c r="C3" s="20" t="str">
        <f aca="true" ca="1" t="shared" si="7" ref="C3:C40">IF(B3=0,"DATE?",INT((NOW()-B3)/365))</f>
        <v>DATE?</v>
      </c>
      <c r="D3" s="71"/>
      <c r="E3" s="63"/>
      <c r="F3" s="19">
        <v>1</v>
      </c>
      <c r="G3" s="18">
        <v>1</v>
      </c>
      <c r="H3">
        <v>1</v>
      </c>
      <c r="I3" s="17"/>
      <c r="J3" s="64"/>
      <c r="K3" s="26" t="b">
        <v>0</v>
      </c>
      <c r="L3" s="67"/>
      <c r="M3" s="68"/>
      <c r="N3" s="25" t="b">
        <v>0</v>
      </c>
      <c r="O3" s="21" t="str">
        <f ca="1" t="shared" si="0"/>
        <v>Check Details</v>
      </c>
      <c r="P3" s="22" t="str">
        <f ca="1" t="shared" si="1"/>
        <v>Check Details</v>
      </c>
      <c r="Q3" s="44">
        <f aca="true" t="shared" si="8" ref="Q3:Q40">IF(AND(OR(H3=2,H3=3),K3=FALSE),1,"")</f>
      </c>
      <c r="R3">
        <f aca="true" t="shared" si="9" ref="R3:R40">IF(AND(H3=5,N3=TRUE),1,"")</f>
      </c>
      <c r="S3" s="38">
        <f ca="1" t="shared" si="2"/>
      </c>
      <c r="T3" s="38">
        <f ca="1" t="shared" si="3"/>
      </c>
      <c r="U3" s="39">
        <f t="shared" si="4"/>
      </c>
      <c r="V3" s="39">
        <f t="shared" si="5"/>
      </c>
      <c r="W3" s="42" t="str">
        <f t="shared" si="6"/>
        <v>-</v>
      </c>
      <c r="AB3" s="51">
        <f>COUNTIF(H:H,2)+COUNTIF(H:H,3)</f>
        <v>0</v>
      </c>
      <c r="AC3" s="29"/>
      <c r="AD3" s="29"/>
    </row>
    <row r="4" spans="1:28" ht="15" customHeight="1">
      <c r="A4" s="60"/>
      <c r="B4" s="16"/>
      <c r="C4" s="20" t="str">
        <f ca="1" t="shared" si="7"/>
        <v>DATE?</v>
      </c>
      <c r="D4" s="71"/>
      <c r="E4" s="63"/>
      <c r="F4" s="19">
        <v>1</v>
      </c>
      <c r="G4" s="18">
        <v>1</v>
      </c>
      <c r="H4">
        <v>1</v>
      </c>
      <c r="I4" s="17"/>
      <c r="J4" s="64"/>
      <c r="K4" s="26" t="b">
        <v>0</v>
      </c>
      <c r="L4" s="67"/>
      <c r="M4" s="69"/>
      <c r="N4" s="25" t="b">
        <v>0</v>
      </c>
      <c r="O4" s="21" t="str">
        <f ca="1" t="shared" si="0"/>
        <v>Check Details</v>
      </c>
      <c r="P4" s="22" t="str">
        <f ca="1" t="shared" si="1"/>
        <v>Check Details</v>
      </c>
      <c r="Q4" s="44">
        <f t="shared" si="8"/>
      </c>
      <c r="R4">
        <f t="shared" si="9"/>
      </c>
      <c r="S4" s="38">
        <f ca="1" t="shared" si="2"/>
      </c>
      <c r="T4" s="38">
        <f ca="1" t="shared" si="3"/>
      </c>
      <c r="U4" s="39">
        <f t="shared" si="4"/>
      </c>
      <c r="V4" s="39">
        <f t="shared" si="5"/>
      </c>
      <c r="W4" s="42" t="str">
        <f t="shared" si="6"/>
        <v>-</v>
      </c>
      <c r="Y4" s="6" t="s">
        <v>46</v>
      </c>
      <c r="Z4" s="90" t="s">
        <v>49</v>
      </c>
      <c r="AA4" s="91"/>
      <c r="AB4" s="92"/>
    </row>
    <row r="5" spans="1:28" ht="15" customHeight="1">
      <c r="A5" s="60"/>
      <c r="B5" s="16"/>
      <c r="C5" s="20" t="str">
        <f ca="1" t="shared" si="7"/>
        <v>DATE?</v>
      </c>
      <c r="D5" s="71"/>
      <c r="E5" s="63"/>
      <c r="F5" s="19">
        <v>1</v>
      </c>
      <c r="G5" s="18">
        <v>1</v>
      </c>
      <c r="H5">
        <v>1</v>
      </c>
      <c r="I5" s="17"/>
      <c r="J5" s="64"/>
      <c r="K5" s="26" t="b">
        <v>0</v>
      </c>
      <c r="L5" s="67"/>
      <c r="M5" s="69"/>
      <c r="N5" s="25" t="b">
        <v>0</v>
      </c>
      <c r="O5" s="21" t="str">
        <f ca="1" t="shared" si="0"/>
        <v>Check Details</v>
      </c>
      <c r="P5" s="22" t="str">
        <f ca="1" t="shared" si="1"/>
        <v>Check Details</v>
      </c>
      <c r="Q5" s="44">
        <f t="shared" si="8"/>
      </c>
      <c r="R5">
        <f t="shared" si="9"/>
      </c>
      <c r="S5" s="38">
        <f ca="1" t="shared" si="2"/>
      </c>
      <c r="T5" s="38">
        <f ca="1" t="shared" si="3"/>
      </c>
      <c r="U5" s="39">
        <f t="shared" si="4"/>
      </c>
      <c r="V5" s="39">
        <f t="shared" si="5"/>
      </c>
      <c r="W5" s="42" t="str">
        <f t="shared" si="6"/>
        <v>-</v>
      </c>
      <c r="AB5" s="52">
        <f>COUNTIF(H:H,2)</f>
        <v>0</v>
      </c>
    </row>
    <row r="6" spans="1:28" ht="15" customHeight="1">
      <c r="A6" s="60"/>
      <c r="B6" s="16"/>
      <c r="C6" s="20" t="str">
        <f ca="1" t="shared" si="7"/>
        <v>DATE?</v>
      </c>
      <c r="D6" s="71"/>
      <c r="E6" s="63"/>
      <c r="F6" s="19">
        <v>1</v>
      </c>
      <c r="G6" s="18">
        <v>1</v>
      </c>
      <c r="H6">
        <v>1</v>
      </c>
      <c r="I6" s="17"/>
      <c r="J6" s="64"/>
      <c r="K6" s="26" t="b">
        <v>0</v>
      </c>
      <c r="L6" s="67"/>
      <c r="M6" s="68"/>
      <c r="N6" s="25" t="b">
        <v>0</v>
      </c>
      <c r="O6" s="21" t="str">
        <f ca="1" t="shared" si="0"/>
        <v>Check Details</v>
      </c>
      <c r="P6" s="22" t="str">
        <f ca="1" t="shared" si="1"/>
        <v>Check Details</v>
      </c>
      <c r="Q6" s="44">
        <f t="shared" si="8"/>
      </c>
      <c r="R6">
        <f t="shared" si="9"/>
      </c>
      <c r="S6" s="38">
        <f ca="1" t="shared" si="2"/>
      </c>
      <c r="T6" s="38">
        <f ca="1" t="shared" si="3"/>
      </c>
      <c r="U6" s="39">
        <f t="shared" si="4"/>
      </c>
      <c r="V6" s="39">
        <f t="shared" si="5"/>
      </c>
      <c r="W6" s="42" t="str">
        <f t="shared" si="6"/>
        <v>-</v>
      </c>
      <c r="Y6" s="6" t="s">
        <v>47</v>
      </c>
      <c r="Z6" s="35" t="s">
        <v>50</v>
      </c>
      <c r="AA6" s="36"/>
      <c r="AB6" s="32"/>
    </row>
    <row r="7" spans="1:28" ht="15" customHeight="1">
      <c r="A7" s="60"/>
      <c r="B7" s="16"/>
      <c r="C7" s="20" t="str">
        <f ca="1" t="shared" si="7"/>
        <v>DATE?</v>
      </c>
      <c r="D7" s="71"/>
      <c r="E7" s="63"/>
      <c r="F7" s="19">
        <v>1</v>
      </c>
      <c r="G7" s="18">
        <v>1</v>
      </c>
      <c r="H7">
        <v>1</v>
      </c>
      <c r="I7" s="17"/>
      <c r="J7" s="64"/>
      <c r="K7" s="26" t="b">
        <v>0</v>
      </c>
      <c r="L7" s="67"/>
      <c r="M7" s="68"/>
      <c r="N7" s="25" t="b">
        <v>0</v>
      </c>
      <c r="O7" s="21" t="str">
        <f ca="1" t="shared" si="0"/>
        <v>Check Details</v>
      </c>
      <c r="P7" s="22" t="str">
        <f ca="1" t="shared" si="1"/>
        <v>Check Details</v>
      </c>
      <c r="Q7" s="44">
        <f t="shared" si="8"/>
      </c>
      <c r="R7">
        <f t="shared" si="9"/>
      </c>
      <c r="S7" s="38">
        <f ca="1" t="shared" si="2"/>
      </c>
      <c r="T7" s="38">
        <f ca="1" t="shared" si="3"/>
      </c>
      <c r="U7" s="39">
        <f t="shared" si="4"/>
      </c>
      <c r="V7" s="39">
        <f t="shared" si="5"/>
      </c>
      <c r="W7" s="42" t="str">
        <f t="shared" si="6"/>
        <v>-</v>
      </c>
      <c r="Z7" s="2" t="s">
        <v>6</v>
      </c>
      <c r="AA7" s="2" t="s">
        <v>7</v>
      </c>
      <c r="AB7" s="2" t="s">
        <v>8</v>
      </c>
    </row>
    <row r="8" spans="1:28" ht="15" customHeight="1">
      <c r="A8" s="60"/>
      <c r="B8" s="16"/>
      <c r="C8" s="20" t="str">
        <f ca="1" t="shared" si="7"/>
        <v>DATE?</v>
      </c>
      <c r="D8" s="72"/>
      <c r="E8" s="63"/>
      <c r="F8" s="19">
        <v>1</v>
      </c>
      <c r="G8" s="18">
        <v>1</v>
      </c>
      <c r="H8">
        <v>1</v>
      </c>
      <c r="I8" s="17"/>
      <c r="J8" s="64"/>
      <c r="K8" s="26" t="b">
        <v>0</v>
      </c>
      <c r="L8" s="67"/>
      <c r="M8" s="68"/>
      <c r="N8" s="25" t="b">
        <v>0</v>
      </c>
      <c r="O8" s="21" t="str">
        <f ca="1" t="shared" si="0"/>
        <v>Check Details</v>
      </c>
      <c r="P8" s="22" t="str">
        <f ca="1" t="shared" si="1"/>
        <v>Check Details</v>
      </c>
      <c r="Q8" s="44">
        <f t="shared" si="8"/>
      </c>
      <c r="R8">
        <f t="shared" si="9"/>
      </c>
      <c r="S8" s="38">
        <f ca="1" t="shared" si="2"/>
      </c>
      <c r="T8" s="38">
        <f ca="1" t="shared" si="3"/>
      </c>
      <c r="U8" s="39">
        <f t="shared" si="4"/>
      </c>
      <c r="V8" s="39">
        <f t="shared" si="5"/>
      </c>
      <c r="W8" s="42" t="str">
        <f t="shared" si="6"/>
        <v>-</v>
      </c>
      <c r="Z8" s="3" t="s">
        <v>3</v>
      </c>
      <c r="AA8" s="4">
        <f>COUNTIF(V:V,"&lt;30")</f>
        <v>0</v>
      </c>
      <c r="AB8" s="53" t="e">
        <f>AA8/AA15*100</f>
        <v>#DIV/0!</v>
      </c>
    </row>
    <row r="9" spans="1:28" ht="15" customHeight="1">
      <c r="A9" s="60"/>
      <c r="B9" s="16"/>
      <c r="C9" s="20" t="str">
        <f ca="1" t="shared" si="7"/>
        <v>DATE?</v>
      </c>
      <c r="D9" s="72"/>
      <c r="E9" s="63"/>
      <c r="F9" s="19">
        <v>1</v>
      </c>
      <c r="G9" s="18">
        <v>1</v>
      </c>
      <c r="H9">
        <v>1</v>
      </c>
      <c r="I9" s="17"/>
      <c r="J9" s="64"/>
      <c r="K9" s="26" t="b">
        <v>0</v>
      </c>
      <c r="L9" s="67"/>
      <c r="M9" s="68"/>
      <c r="N9" s="25" t="b">
        <v>0</v>
      </c>
      <c r="O9" s="21" t="str">
        <f ca="1" t="shared" si="0"/>
        <v>Check Details</v>
      </c>
      <c r="P9" s="22" t="str">
        <f ca="1" t="shared" si="1"/>
        <v>Check Details</v>
      </c>
      <c r="Q9" s="44">
        <f t="shared" si="8"/>
      </c>
      <c r="R9">
        <f t="shared" si="9"/>
      </c>
      <c r="S9" s="38">
        <f ca="1" t="shared" si="2"/>
      </c>
      <c r="T9" s="38">
        <f ca="1" t="shared" si="3"/>
      </c>
      <c r="U9" s="39">
        <f t="shared" si="4"/>
      </c>
      <c r="V9" s="39">
        <f t="shared" si="5"/>
      </c>
      <c r="W9" s="42" t="str">
        <f t="shared" si="6"/>
        <v>-</v>
      </c>
      <c r="Z9" s="3" t="s">
        <v>9</v>
      </c>
      <c r="AA9" s="12">
        <f>COUNTIF(V:V,"&lt;91")-AA8</f>
        <v>0</v>
      </c>
      <c r="AB9" s="54" t="e">
        <f>AA9/AA15*100</f>
        <v>#DIV/0!</v>
      </c>
    </row>
    <row r="10" spans="1:28" ht="15" customHeight="1">
      <c r="A10" s="60"/>
      <c r="B10" s="16"/>
      <c r="C10" s="20" t="str">
        <f ca="1" t="shared" si="7"/>
        <v>DATE?</v>
      </c>
      <c r="D10" s="72"/>
      <c r="E10" s="63"/>
      <c r="F10" s="19">
        <v>1</v>
      </c>
      <c r="G10" s="18">
        <v>1</v>
      </c>
      <c r="H10">
        <v>1</v>
      </c>
      <c r="I10" s="17"/>
      <c r="J10" s="64"/>
      <c r="K10" s="26" t="b">
        <v>0</v>
      </c>
      <c r="L10" s="67"/>
      <c r="M10" s="68"/>
      <c r="N10" s="25" t="b">
        <v>0</v>
      </c>
      <c r="O10" s="21" t="str">
        <f ca="1" t="shared" si="0"/>
        <v>Check Details</v>
      </c>
      <c r="P10" s="22" t="str">
        <f ca="1" t="shared" si="1"/>
        <v>Check Details</v>
      </c>
      <c r="Q10" s="44">
        <f t="shared" si="8"/>
      </c>
      <c r="R10">
        <f t="shared" si="9"/>
      </c>
      <c r="S10" s="38">
        <f ca="1" t="shared" si="2"/>
      </c>
      <c r="T10" s="38">
        <f ca="1" t="shared" si="3"/>
      </c>
      <c r="U10" s="39">
        <f t="shared" si="4"/>
      </c>
      <c r="V10" s="39">
        <f t="shared" si="5"/>
      </c>
      <c r="W10" s="42" t="str">
        <f t="shared" si="6"/>
        <v>-</v>
      </c>
      <c r="Z10" s="3" t="s">
        <v>10</v>
      </c>
      <c r="AA10" s="12">
        <f>(COUNTIF(V:V,"&lt;180"))-AA9-AA8</f>
        <v>0</v>
      </c>
      <c r="AB10" s="54" t="e">
        <f>AA10/AA15*100</f>
        <v>#DIV/0!</v>
      </c>
    </row>
    <row r="11" spans="1:28" ht="15" customHeight="1">
      <c r="A11" s="60"/>
      <c r="B11" s="16"/>
      <c r="C11" s="20" t="str">
        <f ca="1" t="shared" si="7"/>
        <v>DATE?</v>
      </c>
      <c r="D11" s="72"/>
      <c r="E11" s="63"/>
      <c r="F11" s="19">
        <v>1</v>
      </c>
      <c r="G11" s="18">
        <v>1</v>
      </c>
      <c r="H11">
        <v>1</v>
      </c>
      <c r="I11" s="65"/>
      <c r="J11" s="64"/>
      <c r="K11" s="26" t="b">
        <v>0</v>
      </c>
      <c r="L11" s="67"/>
      <c r="M11" s="68"/>
      <c r="N11" s="25" t="b">
        <v>0</v>
      </c>
      <c r="O11" s="21" t="str">
        <f ca="1" t="shared" si="0"/>
        <v>Check Details</v>
      </c>
      <c r="P11" s="22" t="str">
        <f ca="1" t="shared" si="1"/>
        <v>Check Details</v>
      </c>
      <c r="Q11" s="44">
        <f t="shared" si="8"/>
      </c>
      <c r="R11">
        <f t="shared" si="9"/>
      </c>
      <c r="S11" s="38">
        <f ca="1" t="shared" si="2"/>
      </c>
      <c r="T11" s="38">
        <f ca="1" t="shared" si="3"/>
      </c>
      <c r="U11" s="39">
        <f t="shared" si="4"/>
      </c>
      <c r="V11" s="39">
        <f t="shared" si="5"/>
      </c>
      <c r="W11" s="42" t="str">
        <f t="shared" si="6"/>
        <v>-</v>
      </c>
      <c r="Z11" s="3" t="s">
        <v>11</v>
      </c>
      <c r="AA11" s="12">
        <f>(COUNTIF(V2:V21,"&lt;365"))-AA10-AA9-AA8</f>
        <v>0</v>
      </c>
      <c r="AB11" s="54" t="e">
        <f>AA11/AA15*100</f>
        <v>#DIV/0!</v>
      </c>
    </row>
    <row r="12" spans="1:28" ht="15" customHeight="1">
      <c r="A12" s="60"/>
      <c r="B12" s="16"/>
      <c r="C12" s="20" t="str">
        <f ca="1" t="shared" si="7"/>
        <v>DATE?</v>
      </c>
      <c r="D12" s="72"/>
      <c r="E12" s="63"/>
      <c r="F12" s="19">
        <v>1</v>
      </c>
      <c r="G12" s="18">
        <v>1</v>
      </c>
      <c r="H12">
        <v>1</v>
      </c>
      <c r="I12" s="17"/>
      <c r="J12" s="64"/>
      <c r="K12" s="26" t="b">
        <v>0</v>
      </c>
      <c r="L12" s="67"/>
      <c r="M12" s="68"/>
      <c r="N12" s="25" t="b">
        <v>0</v>
      </c>
      <c r="O12" s="21" t="str">
        <f ca="1" t="shared" si="0"/>
        <v>Check Details</v>
      </c>
      <c r="P12" s="22" t="str">
        <f ca="1" t="shared" si="1"/>
        <v>Check Details</v>
      </c>
      <c r="Q12" s="44">
        <f t="shared" si="8"/>
      </c>
      <c r="R12">
        <f t="shared" si="9"/>
      </c>
      <c r="S12" s="38">
        <f ca="1" t="shared" si="2"/>
      </c>
      <c r="T12" s="38">
        <f ca="1" t="shared" si="3"/>
      </c>
      <c r="U12" s="39">
        <f t="shared" si="4"/>
      </c>
      <c r="V12" s="39">
        <f t="shared" si="5"/>
      </c>
      <c r="W12" s="42" t="str">
        <f t="shared" si="6"/>
        <v>-</v>
      </c>
      <c r="Z12" s="3" t="s">
        <v>12</v>
      </c>
      <c r="AA12" s="12">
        <f>(COUNTIF(V:V,"&lt;730"))-AA11-AA10-AA9-AA8</f>
        <v>0</v>
      </c>
      <c r="AB12" s="54" t="e">
        <f>AA12/AA15*100</f>
        <v>#DIV/0!</v>
      </c>
    </row>
    <row r="13" spans="1:28" ht="15" customHeight="1">
      <c r="A13" s="60"/>
      <c r="B13" s="16"/>
      <c r="C13" s="20" t="str">
        <f ca="1" t="shared" si="7"/>
        <v>DATE?</v>
      </c>
      <c r="D13" s="72"/>
      <c r="E13" s="63"/>
      <c r="F13" s="19">
        <v>1</v>
      </c>
      <c r="G13" s="18">
        <v>1</v>
      </c>
      <c r="H13">
        <v>1</v>
      </c>
      <c r="I13" s="17"/>
      <c r="J13" s="64"/>
      <c r="K13" s="26" t="b">
        <v>0</v>
      </c>
      <c r="L13" s="67"/>
      <c r="M13" s="68"/>
      <c r="N13" s="25" t="b">
        <v>0</v>
      </c>
      <c r="O13" s="21" t="str">
        <f ca="1" t="shared" si="0"/>
        <v>Check Details</v>
      </c>
      <c r="P13" s="22" t="str">
        <f ca="1" t="shared" si="1"/>
        <v>Check Details</v>
      </c>
      <c r="Q13" s="44">
        <f t="shared" si="8"/>
      </c>
      <c r="R13">
        <f t="shared" si="9"/>
      </c>
      <c r="S13" s="38">
        <f ca="1" t="shared" si="2"/>
      </c>
      <c r="T13" s="38">
        <f ca="1" t="shared" si="3"/>
      </c>
      <c r="U13" s="39">
        <f t="shared" si="4"/>
      </c>
      <c r="V13" s="39">
        <f t="shared" si="5"/>
      </c>
      <c r="W13" s="42" t="str">
        <f t="shared" si="6"/>
        <v>-</v>
      </c>
      <c r="Z13" s="3" t="s">
        <v>13</v>
      </c>
      <c r="AA13" s="12">
        <f>COUNTIF(V:V,"&lt;1825")-AA12-AA11-AA10-AA9-AA8</f>
        <v>0</v>
      </c>
      <c r="AB13" s="54" t="e">
        <f>AA13/AA15*100</f>
        <v>#DIV/0!</v>
      </c>
    </row>
    <row r="14" spans="1:28" ht="15" customHeight="1">
      <c r="A14" s="60"/>
      <c r="B14" s="16"/>
      <c r="C14" s="20" t="str">
        <f ca="1" t="shared" si="7"/>
        <v>DATE?</v>
      </c>
      <c r="D14" s="72"/>
      <c r="E14" s="63"/>
      <c r="F14" s="19">
        <v>1</v>
      </c>
      <c r="G14" s="18">
        <v>1</v>
      </c>
      <c r="H14">
        <v>1</v>
      </c>
      <c r="I14" s="17"/>
      <c r="J14" s="64"/>
      <c r="K14" s="26" t="b">
        <v>0</v>
      </c>
      <c r="L14" s="67"/>
      <c r="M14" s="68"/>
      <c r="N14" s="25" t="b">
        <v>0</v>
      </c>
      <c r="O14" s="21" t="str">
        <f ca="1" t="shared" si="0"/>
        <v>Check Details</v>
      </c>
      <c r="P14" s="22" t="str">
        <f ca="1" t="shared" si="1"/>
        <v>Check Details</v>
      </c>
      <c r="Q14" s="44">
        <f t="shared" si="8"/>
      </c>
      <c r="R14">
        <f t="shared" si="9"/>
      </c>
      <c r="S14" s="38">
        <f ca="1" t="shared" si="2"/>
      </c>
      <c r="T14" s="38">
        <f ca="1" t="shared" si="3"/>
      </c>
      <c r="U14" s="39">
        <f t="shared" si="4"/>
      </c>
      <c r="V14" s="39">
        <f t="shared" si="5"/>
      </c>
      <c r="W14" s="42" t="str">
        <f t="shared" si="6"/>
        <v>-</v>
      </c>
      <c r="Z14" s="3" t="s">
        <v>2</v>
      </c>
      <c r="AA14" s="4">
        <f>COUNTIF(V:V,"&gt;1825")</f>
        <v>0</v>
      </c>
      <c r="AB14" s="55" t="e">
        <f>AA14/AA15*100</f>
        <v>#DIV/0!</v>
      </c>
    </row>
    <row r="15" spans="1:28" ht="15" customHeight="1">
      <c r="A15" s="60"/>
      <c r="B15" s="16"/>
      <c r="C15" s="20" t="str">
        <f ca="1" t="shared" si="7"/>
        <v>DATE?</v>
      </c>
      <c r="D15" s="72"/>
      <c r="E15" s="63"/>
      <c r="F15" s="19">
        <v>1</v>
      </c>
      <c r="G15" s="18">
        <v>1</v>
      </c>
      <c r="H15">
        <v>1</v>
      </c>
      <c r="I15" s="17"/>
      <c r="J15" s="64"/>
      <c r="K15" s="26" t="b">
        <v>0</v>
      </c>
      <c r="L15" s="67"/>
      <c r="M15" s="68"/>
      <c r="N15" s="25" t="b">
        <v>0</v>
      </c>
      <c r="O15" s="21" t="str">
        <f ca="1" t="shared" si="0"/>
        <v>Check Details</v>
      </c>
      <c r="P15" s="22" t="str">
        <f ca="1" t="shared" si="1"/>
        <v>Check Details</v>
      </c>
      <c r="Q15" s="44">
        <f t="shared" si="8"/>
      </c>
      <c r="R15">
        <f t="shared" si="9"/>
      </c>
      <c r="S15" s="38">
        <f ca="1" t="shared" si="2"/>
      </c>
      <c r="T15" s="38">
        <f ca="1" t="shared" si="3"/>
      </c>
      <c r="U15" s="39">
        <f t="shared" si="4"/>
      </c>
      <c r="V15" s="39">
        <f t="shared" si="5"/>
      </c>
      <c r="W15" s="42" t="str">
        <f t="shared" si="6"/>
        <v>-</v>
      </c>
      <c r="Z15" s="6" t="s">
        <v>4</v>
      </c>
      <c r="AA15" s="7">
        <f>SUM(AA8:AA14)</f>
        <v>0</v>
      </c>
      <c r="AB15" s="8" t="e">
        <f>SUM(AB8:AB14)</f>
        <v>#DIV/0!</v>
      </c>
    </row>
    <row r="16" spans="1:28" ht="15" customHeight="1">
      <c r="A16" s="60"/>
      <c r="B16" s="16"/>
      <c r="C16" s="20" t="str">
        <f ca="1" t="shared" si="7"/>
        <v>DATE?</v>
      </c>
      <c r="D16" s="72"/>
      <c r="E16" s="63"/>
      <c r="F16" s="19">
        <v>1</v>
      </c>
      <c r="G16" s="18">
        <v>1</v>
      </c>
      <c r="H16">
        <v>1</v>
      </c>
      <c r="I16" s="17"/>
      <c r="J16" s="64"/>
      <c r="K16" s="26" t="b">
        <v>0</v>
      </c>
      <c r="L16" s="67"/>
      <c r="M16" s="68"/>
      <c r="N16" s="25" t="b">
        <v>0</v>
      </c>
      <c r="O16" s="21" t="str">
        <f ca="1" t="shared" si="0"/>
        <v>Check Details</v>
      </c>
      <c r="P16" s="22" t="str">
        <f ca="1" t="shared" si="1"/>
        <v>Check Details</v>
      </c>
      <c r="Q16" s="44">
        <f t="shared" si="8"/>
      </c>
      <c r="R16">
        <f t="shared" si="9"/>
      </c>
      <c r="S16" s="38">
        <f ca="1" t="shared" si="2"/>
      </c>
      <c r="T16" s="38">
        <f ca="1" t="shared" si="3"/>
      </c>
      <c r="U16" s="39">
        <f t="shared" si="4"/>
      </c>
      <c r="V16" s="39">
        <f t="shared" si="5"/>
      </c>
      <c r="W16" s="42" t="str">
        <f t="shared" si="6"/>
        <v>-</v>
      </c>
      <c r="Y16" s="6" t="s">
        <v>52</v>
      </c>
      <c r="Z16" s="35" t="s">
        <v>51</v>
      </c>
      <c r="AA16" s="36"/>
      <c r="AB16" s="32"/>
    </row>
    <row r="17" spans="1:28" ht="15" customHeight="1">
      <c r="A17" s="60"/>
      <c r="B17" s="16"/>
      <c r="C17" s="20" t="str">
        <f ca="1" t="shared" si="7"/>
        <v>DATE?</v>
      </c>
      <c r="D17" s="72"/>
      <c r="E17" s="63"/>
      <c r="F17" s="19">
        <v>1</v>
      </c>
      <c r="G17" s="18">
        <v>1</v>
      </c>
      <c r="H17">
        <v>1</v>
      </c>
      <c r="I17" s="17"/>
      <c r="J17" s="64"/>
      <c r="K17" s="26" t="b">
        <v>0</v>
      </c>
      <c r="L17" s="67"/>
      <c r="M17" s="68"/>
      <c r="N17" s="25" t="b">
        <v>0</v>
      </c>
      <c r="O17" s="21" t="str">
        <f ca="1" t="shared" si="0"/>
        <v>Check Details</v>
      </c>
      <c r="P17" s="22" t="str">
        <f ca="1" t="shared" si="1"/>
        <v>Check Details</v>
      </c>
      <c r="Q17" s="44">
        <f t="shared" si="8"/>
      </c>
      <c r="R17">
        <f t="shared" si="9"/>
      </c>
      <c r="S17" s="38">
        <f ca="1" t="shared" si="2"/>
      </c>
      <c r="T17" s="38">
        <f ca="1" t="shared" si="3"/>
      </c>
      <c r="U17" s="39">
        <f t="shared" si="4"/>
      </c>
      <c r="V17" s="39">
        <f t="shared" si="5"/>
      </c>
      <c r="W17" s="42" t="str">
        <f t="shared" si="6"/>
        <v>-</v>
      </c>
      <c r="Z17" s="2" t="s">
        <v>6</v>
      </c>
      <c r="AA17" s="2" t="s">
        <v>7</v>
      </c>
      <c r="AB17" s="2" t="s">
        <v>8</v>
      </c>
    </row>
    <row r="18" spans="1:28" ht="15" customHeight="1">
      <c r="A18" s="60"/>
      <c r="B18" s="16"/>
      <c r="C18" s="20" t="str">
        <f ca="1" t="shared" si="7"/>
        <v>DATE?</v>
      </c>
      <c r="D18" s="72"/>
      <c r="E18" s="63"/>
      <c r="F18" s="19">
        <v>1</v>
      </c>
      <c r="G18" s="18">
        <v>1</v>
      </c>
      <c r="H18">
        <v>1</v>
      </c>
      <c r="I18" s="17"/>
      <c r="J18" s="64"/>
      <c r="K18" s="26" t="b">
        <v>0</v>
      </c>
      <c r="L18" s="67"/>
      <c r="M18" s="69"/>
      <c r="N18" s="25" t="b">
        <v>0</v>
      </c>
      <c r="O18" s="21" t="str">
        <f ca="1" t="shared" si="0"/>
        <v>Check Details</v>
      </c>
      <c r="P18" s="22" t="str">
        <f ca="1" t="shared" si="1"/>
        <v>Check Details</v>
      </c>
      <c r="Q18" s="44">
        <f t="shared" si="8"/>
      </c>
      <c r="R18">
        <f t="shared" si="9"/>
      </c>
      <c r="S18" s="38">
        <f ca="1" t="shared" si="2"/>
      </c>
      <c r="T18" s="38">
        <f ca="1" t="shared" si="3"/>
      </c>
      <c r="U18" s="39">
        <f t="shared" si="4"/>
      </c>
      <c r="V18" s="39">
        <f t="shared" si="5"/>
      </c>
      <c r="W18" s="42" t="str">
        <f t="shared" si="6"/>
        <v>-</v>
      </c>
      <c r="Z18" s="3" t="s">
        <v>3</v>
      </c>
      <c r="AA18" s="4">
        <f>COUNTIF(U:U,"&lt;30")</f>
        <v>0</v>
      </c>
      <c r="AB18" s="53" t="e">
        <f>(AA18/AA25*100)</f>
        <v>#DIV/0!</v>
      </c>
    </row>
    <row r="19" spans="1:28" ht="15" customHeight="1">
      <c r="A19" s="60"/>
      <c r="B19" s="16"/>
      <c r="C19" s="20" t="str">
        <f ca="1" t="shared" si="7"/>
        <v>DATE?</v>
      </c>
      <c r="D19" s="72"/>
      <c r="E19" s="63"/>
      <c r="F19" s="19">
        <v>1</v>
      </c>
      <c r="G19" s="18">
        <v>1</v>
      </c>
      <c r="H19">
        <v>1</v>
      </c>
      <c r="I19" s="17"/>
      <c r="J19" s="64"/>
      <c r="K19" s="26" t="b">
        <v>0</v>
      </c>
      <c r="L19" s="67"/>
      <c r="M19" s="69"/>
      <c r="N19" s="25" t="b">
        <v>0</v>
      </c>
      <c r="O19" s="21" t="str">
        <f ca="1" t="shared" si="0"/>
        <v>Check Details</v>
      </c>
      <c r="P19" s="22" t="str">
        <f ca="1" t="shared" si="1"/>
        <v>Check Details</v>
      </c>
      <c r="Q19" s="44">
        <f t="shared" si="8"/>
      </c>
      <c r="R19">
        <f t="shared" si="9"/>
      </c>
      <c r="S19" s="38">
        <f ca="1" t="shared" si="2"/>
      </c>
      <c r="T19" s="38">
        <f ca="1" t="shared" si="3"/>
      </c>
      <c r="U19" s="39">
        <f t="shared" si="4"/>
      </c>
      <c r="V19" s="39">
        <f t="shared" si="5"/>
      </c>
      <c r="W19" s="42" t="str">
        <f t="shared" si="6"/>
        <v>-</v>
      </c>
      <c r="Z19" s="3" t="s">
        <v>9</v>
      </c>
      <c r="AA19" s="12">
        <f>COUNTIF(U:U,"&lt;91")-AA18</f>
        <v>0</v>
      </c>
      <c r="AB19" s="54" t="e">
        <f>(AA19/AA25*100)</f>
        <v>#DIV/0!</v>
      </c>
    </row>
    <row r="20" spans="1:28" ht="15" customHeight="1">
      <c r="A20" s="60"/>
      <c r="B20" s="16"/>
      <c r="C20" s="20" t="str">
        <f ca="1" t="shared" si="7"/>
        <v>DATE?</v>
      </c>
      <c r="D20" s="72"/>
      <c r="E20" s="63"/>
      <c r="F20" s="19">
        <v>1</v>
      </c>
      <c r="G20" s="18">
        <v>1</v>
      </c>
      <c r="H20">
        <v>1</v>
      </c>
      <c r="I20" s="17"/>
      <c r="J20" s="64"/>
      <c r="K20" s="26" t="b">
        <v>0</v>
      </c>
      <c r="L20" s="67"/>
      <c r="M20" s="69"/>
      <c r="N20" s="25" t="b">
        <v>0</v>
      </c>
      <c r="O20" s="21" t="str">
        <f ca="1" t="shared" si="0"/>
        <v>Check Details</v>
      </c>
      <c r="P20" s="22" t="str">
        <f ca="1" t="shared" si="1"/>
        <v>Check Details</v>
      </c>
      <c r="Q20" s="44">
        <f t="shared" si="8"/>
      </c>
      <c r="R20">
        <f t="shared" si="9"/>
      </c>
      <c r="S20" s="38">
        <f ca="1" t="shared" si="2"/>
      </c>
      <c r="T20" s="38">
        <f ca="1" t="shared" si="3"/>
      </c>
      <c r="U20" s="39">
        <f t="shared" si="4"/>
      </c>
      <c r="V20" s="39">
        <f t="shared" si="5"/>
      </c>
      <c r="W20" s="42" t="str">
        <f t="shared" si="6"/>
        <v>-</v>
      </c>
      <c r="Z20" s="3" t="s">
        <v>10</v>
      </c>
      <c r="AA20" s="12">
        <f>(COUNTIF(U:U,"&lt;180"))-AA19-AA18</f>
        <v>0</v>
      </c>
      <c r="AB20" s="54" t="e">
        <f>(AA20/AA25*100)</f>
        <v>#DIV/0!</v>
      </c>
    </row>
    <row r="21" spans="1:28" s="4" customFormat="1" ht="15" customHeight="1">
      <c r="A21" s="61"/>
      <c r="B21" s="58"/>
      <c r="C21" s="23" t="str">
        <f ca="1" t="shared" si="7"/>
        <v>DATE?</v>
      </c>
      <c r="D21" s="72"/>
      <c r="E21" s="63"/>
      <c r="F21" s="24">
        <v>1</v>
      </c>
      <c r="G21" s="18">
        <v>1</v>
      </c>
      <c r="H21" s="4">
        <v>1</v>
      </c>
      <c r="I21" s="66"/>
      <c r="J21" s="64"/>
      <c r="K21" s="26" t="b">
        <v>0</v>
      </c>
      <c r="L21" s="67"/>
      <c r="M21" s="69"/>
      <c r="N21" s="25" t="b">
        <v>0</v>
      </c>
      <c r="O21" s="21" t="str">
        <f ca="1" t="shared" si="0"/>
        <v>Check Details</v>
      </c>
      <c r="P21" s="22" t="str">
        <f ca="1" t="shared" si="1"/>
        <v>Check Details</v>
      </c>
      <c r="Q21" s="44">
        <f t="shared" si="8"/>
      </c>
      <c r="R21">
        <f t="shared" si="9"/>
      </c>
      <c r="S21" s="38">
        <f ca="1" t="shared" si="2"/>
      </c>
      <c r="T21" s="38">
        <f ca="1" t="shared" si="3"/>
      </c>
      <c r="U21" s="39">
        <f t="shared" si="4"/>
      </c>
      <c r="V21" s="39">
        <f t="shared" si="5"/>
      </c>
      <c r="W21" s="42" t="str">
        <f t="shared" si="6"/>
        <v>-</v>
      </c>
      <c r="Y21" s="1"/>
      <c r="Z21" s="3" t="s">
        <v>11</v>
      </c>
      <c r="AA21" s="12">
        <f>(COUNTIF(U:U,"&lt;365"))-AA20-AA19-AA18</f>
        <v>0</v>
      </c>
      <c r="AB21" s="54" t="e">
        <f>(AA21/AA25*100)</f>
        <v>#DIV/0!</v>
      </c>
    </row>
    <row r="22" spans="1:28" ht="15" customHeight="1">
      <c r="A22" s="61"/>
      <c r="B22" s="58"/>
      <c r="C22" s="23" t="str">
        <f ca="1" t="shared" si="7"/>
        <v>DATE?</v>
      </c>
      <c r="D22" s="72"/>
      <c r="E22" s="63"/>
      <c r="F22" s="24">
        <v>1</v>
      </c>
      <c r="G22" s="18">
        <v>1</v>
      </c>
      <c r="H22" s="4">
        <v>1</v>
      </c>
      <c r="I22" s="66"/>
      <c r="J22" s="64"/>
      <c r="K22" s="26" t="b">
        <v>0</v>
      </c>
      <c r="L22" s="67"/>
      <c r="M22" s="69"/>
      <c r="N22" s="25" t="b">
        <v>0</v>
      </c>
      <c r="O22" s="21" t="str">
        <f ca="1" t="shared" si="0"/>
        <v>Check Details</v>
      </c>
      <c r="P22" s="22" t="str">
        <f ca="1" t="shared" si="1"/>
        <v>Check Details</v>
      </c>
      <c r="Q22" s="44">
        <f t="shared" si="8"/>
      </c>
      <c r="R22">
        <f t="shared" si="9"/>
      </c>
      <c r="S22" s="38">
        <f ca="1" t="shared" si="2"/>
      </c>
      <c r="T22" s="38">
        <f ca="1" t="shared" si="3"/>
      </c>
      <c r="U22" s="39">
        <f t="shared" si="4"/>
      </c>
      <c r="V22" s="39">
        <f t="shared" si="5"/>
      </c>
      <c r="W22" s="42" t="str">
        <f t="shared" si="6"/>
        <v>-</v>
      </c>
      <c r="Z22" s="3" t="s">
        <v>12</v>
      </c>
      <c r="AA22" s="12">
        <f>(COUNTIF(U:U,"&lt;730"))-AA21-AA20-AA19-AA18</f>
        <v>0</v>
      </c>
      <c r="AB22" s="54" t="e">
        <f>(AA22/AA25*100)</f>
        <v>#DIV/0!</v>
      </c>
    </row>
    <row r="23" spans="1:28" ht="15" customHeight="1">
      <c r="A23" s="61"/>
      <c r="B23" s="58"/>
      <c r="C23" s="23" t="str">
        <f ca="1" t="shared" si="7"/>
        <v>DATE?</v>
      </c>
      <c r="D23" s="72"/>
      <c r="E23" s="63"/>
      <c r="F23" s="24">
        <v>1</v>
      </c>
      <c r="G23" s="18">
        <v>1</v>
      </c>
      <c r="H23" s="4">
        <v>1</v>
      </c>
      <c r="I23" s="66"/>
      <c r="J23" s="64"/>
      <c r="K23" s="26" t="b">
        <v>0</v>
      </c>
      <c r="L23" s="67"/>
      <c r="M23" s="69"/>
      <c r="N23" s="25" t="b">
        <v>0</v>
      </c>
      <c r="O23" s="21" t="str">
        <f ca="1" t="shared" si="0"/>
        <v>Check Details</v>
      </c>
      <c r="P23" s="22" t="str">
        <f ca="1" t="shared" si="1"/>
        <v>Check Details</v>
      </c>
      <c r="Q23" s="44">
        <f t="shared" si="8"/>
      </c>
      <c r="R23">
        <f t="shared" si="9"/>
      </c>
      <c r="S23" s="38">
        <f ca="1" t="shared" si="2"/>
      </c>
      <c r="T23" s="38">
        <f ca="1" t="shared" si="3"/>
      </c>
      <c r="U23" s="39">
        <f t="shared" si="4"/>
      </c>
      <c r="V23" s="39">
        <f t="shared" si="5"/>
      </c>
      <c r="W23" s="42" t="str">
        <f t="shared" si="6"/>
        <v>-</v>
      </c>
      <c r="Z23" s="3" t="s">
        <v>13</v>
      </c>
      <c r="AA23" s="12">
        <f>COUNTIF(U:U,"&lt;1825")-AA22-AA21-AA20-AA19-AA18</f>
        <v>0</v>
      </c>
      <c r="AB23" s="54" t="e">
        <f>(AA23/AA25*100)</f>
        <v>#DIV/0!</v>
      </c>
    </row>
    <row r="24" spans="1:28" ht="15" customHeight="1">
      <c r="A24" s="61"/>
      <c r="B24" s="58"/>
      <c r="C24" s="23" t="str">
        <f ca="1" t="shared" si="7"/>
        <v>DATE?</v>
      </c>
      <c r="D24" s="72"/>
      <c r="E24" s="63"/>
      <c r="F24" s="24">
        <v>1</v>
      </c>
      <c r="G24" s="18">
        <v>1</v>
      </c>
      <c r="H24" s="4">
        <v>1</v>
      </c>
      <c r="I24" s="66"/>
      <c r="J24" s="64"/>
      <c r="K24" s="26" t="b">
        <v>0</v>
      </c>
      <c r="L24" s="67"/>
      <c r="M24" s="69"/>
      <c r="N24" s="25" t="b">
        <v>0</v>
      </c>
      <c r="O24" s="21" t="str">
        <f ca="1" t="shared" si="0"/>
        <v>Check Details</v>
      </c>
      <c r="P24" s="22" t="str">
        <f ca="1" t="shared" si="1"/>
        <v>Check Details</v>
      </c>
      <c r="Q24" s="44">
        <f t="shared" si="8"/>
      </c>
      <c r="R24">
        <f t="shared" si="9"/>
      </c>
      <c r="S24" s="38">
        <f ca="1" t="shared" si="2"/>
      </c>
      <c r="T24" s="38">
        <f ca="1" t="shared" si="3"/>
      </c>
      <c r="U24" s="39">
        <f t="shared" si="4"/>
      </c>
      <c r="V24" s="39">
        <f t="shared" si="5"/>
      </c>
      <c r="W24" s="42" t="str">
        <f t="shared" si="6"/>
        <v>-</v>
      </c>
      <c r="Y24" s="4"/>
      <c r="Z24" s="5" t="s">
        <v>2</v>
      </c>
      <c r="AA24" s="4">
        <f>COUNTIF(U:U,"&gt;1825")</f>
        <v>0</v>
      </c>
      <c r="AB24" s="55" t="e">
        <f>(AA24/AA25*100)</f>
        <v>#DIV/0!</v>
      </c>
    </row>
    <row r="25" spans="1:28" ht="15" customHeight="1">
      <c r="A25" s="61"/>
      <c r="B25" s="58"/>
      <c r="C25" s="23" t="str">
        <f ca="1" t="shared" si="7"/>
        <v>DATE?</v>
      </c>
      <c r="D25" s="72"/>
      <c r="E25" s="63"/>
      <c r="F25" s="24">
        <v>1</v>
      </c>
      <c r="G25" s="18">
        <v>1</v>
      </c>
      <c r="H25" s="4">
        <v>1</v>
      </c>
      <c r="I25" s="66"/>
      <c r="J25" s="64"/>
      <c r="K25" s="26" t="b">
        <v>0</v>
      </c>
      <c r="L25" s="67"/>
      <c r="M25" s="69"/>
      <c r="N25" s="25" t="b">
        <v>0</v>
      </c>
      <c r="O25" s="21" t="str">
        <f ca="1" t="shared" si="0"/>
        <v>Check Details</v>
      </c>
      <c r="P25" s="22" t="str">
        <f ca="1" t="shared" si="1"/>
        <v>Check Details</v>
      </c>
      <c r="Q25" s="44">
        <f t="shared" si="8"/>
      </c>
      <c r="R25">
        <f t="shared" si="9"/>
      </c>
      <c r="S25" s="38">
        <f ca="1" t="shared" si="2"/>
      </c>
      <c r="T25" s="38">
        <f ca="1" t="shared" si="3"/>
      </c>
      <c r="U25" s="39">
        <f t="shared" si="4"/>
      </c>
      <c r="V25" s="39">
        <f t="shared" si="5"/>
      </c>
      <c r="W25" s="42" t="str">
        <f t="shared" si="6"/>
        <v>-</v>
      </c>
      <c r="Z25" s="6" t="s">
        <v>4</v>
      </c>
      <c r="AA25" s="7">
        <f>SUM(AA18:AA24)</f>
        <v>0</v>
      </c>
      <c r="AB25" s="8" t="e">
        <f>SUM(AB18:AB24)</f>
        <v>#DIV/0!</v>
      </c>
    </row>
    <row r="26" spans="1:30" ht="15" customHeight="1">
      <c r="A26" s="61"/>
      <c r="B26" s="58"/>
      <c r="C26" s="23" t="str">
        <f ca="1" t="shared" si="7"/>
        <v>DATE?</v>
      </c>
      <c r="D26" s="72"/>
      <c r="E26" s="63"/>
      <c r="F26" s="24">
        <v>1</v>
      </c>
      <c r="G26" s="18">
        <v>1</v>
      </c>
      <c r="H26" s="4">
        <v>1</v>
      </c>
      <c r="I26" s="66"/>
      <c r="J26" s="64"/>
      <c r="K26" s="26" t="b">
        <v>0</v>
      </c>
      <c r="L26" s="67"/>
      <c r="M26" s="69"/>
      <c r="N26" s="25" t="b">
        <v>0</v>
      </c>
      <c r="O26" s="21" t="str">
        <f ca="1" t="shared" si="0"/>
        <v>Check Details</v>
      </c>
      <c r="P26" s="22" t="str">
        <f ca="1" t="shared" si="1"/>
        <v>Check Details</v>
      </c>
      <c r="Q26" s="44">
        <f t="shared" si="8"/>
      </c>
      <c r="R26">
        <f t="shared" si="9"/>
      </c>
      <c r="S26" s="38">
        <f ca="1" t="shared" si="2"/>
      </c>
      <c r="T26" s="38">
        <f ca="1" t="shared" si="3"/>
      </c>
      <c r="U26" s="39">
        <f t="shared" si="4"/>
      </c>
      <c r="V26" s="39">
        <f t="shared" si="5"/>
      </c>
      <c r="W26" s="42" t="str">
        <f t="shared" si="6"/>
        <v>-</v>
      </c>
      <c r="Y26" s="6" t="s">
        <v>54</v>
      </c>
      <c r="Z26" s="90" t="s">
        <v>55</v>
      </c>
      <c r="AA26" s="93"/>
      <c r="AB26" s="94"/>
      <c r="AD26" s="37"/>
    </row>
    <row r="27" spans="1:28" ht="15" customHeight="1">
      <c r="A27" s="61"/>
      <c r="B27" s="58"/>
      <c r="C27" s="23" t="str">
        <f ca="1" t="shared" si="7"/>
        <v>DATE?</v>
      </c>
      <c r="D27" s="72"/>
      <c r="E27" s="63"/>
      <c r="F27" s="24">
        <v>1</v>
      </c>
      <c r="G27" s="18">
        <v>1</v>
      </c>
      <c r="H27" s="4">
        <v>1</v>
      </c>
      <c r="I27" s="66"/>
      <c r="J27" s="64"/>
      <c r="K27" s="26" t="b">
        <v>0</v>
      </c>
      <c r="L27" s="67"/>
      <c r="M27" s="69"/>
      <c r="N27" s="25" t="b">
        <v>0</v>
      </c>
      <c r="O27" s="21" t="str">
        <f ca="1" t="shared" si="0"/>
        <v>Check Details</v>
      </c>
      <c r="P27" s="22" t="str">
        <f ca="1" t="shared" si="1"/>
        <v>Check Details</v>
      </c>
      <c r="Q27" s="44">
        <f t="shared" si="8"/>
      </c>
      <c r="R27">
        <f t="shared" si="9"/>
      </c>
      <c r="S27" s="38">
        <f ca="1" t="shared" si="2"/>
      </c>
      <c r="T27" s="38">
        <f ca="1" t="shared" si="3"/>
      </c>
      <c r="U27" s="39">
        <f t="shared" si="4"/>
      </c>
      <c r="V27" s="39">
        <f t="shared" si="5"/>
      </c>
      <c r="W27" s="42" t="str">
        <f t="shared" si="6"/>
        <v>-</v>
      </c>
      <c r="Z27" s="49"/>
      <c r="AA27" s="50"/>
      <c r="AB27" s="56">
        <f>COUNTIF(T:T,1)</f>
        <v>0</v>
      </c>
    </row>
    <row r="28" spans="1:28" ht="15" customHeight="1">
      <c r="A28" s="61"/>
      <c r="B28" s="58"/>
      <c r="C28" s="23" t="str">
        <f ca="1" t="shared" si="7"/>
        <v>DATE?</v>
      </c>
      <c r="D28" s="72"/>
      <c r="E28" s="63"/>
      <c r="F28" s="24">
        <v>1</v>
      </c>
      <c r="G28" s="18">
        <v>1</v>
      </c>
      <c r="H28" s="4">
        <v>1</v>
      </c>
      <c r="I28" s="66"/>
      <c r="J28" s="64"/>
      <c r="K28" s="26" t="b">
        <v>0</v>
      </c>
      <c r="L28" s="67"/>
      <c r="M28" s="69"/>
      <c r="N28" s="25" t="b">
        <v>0</v>
      </c>
      <c r="O28" s="21" t="str">
        <f ca="1" t="shared" si="0"/>
        <v>Check Details</v>
      </c>
      <c r="P28" s="22" t="str">
        <f ca="1" t="shared" si="1"/>
        <v>Check Details</v>
      </c>
      <c r="Q28" s="44">
        <f t="shared" si="8"/>
      </c>
      <c r="R28">
        <f t="shared" si="9"/>
      </c>
      <c r="S28" s="38">
        <f ca="1" t="shared" si="2"/>
      </c>
      <c r="T28" s="38">
        <f ca="1" t="shared" si="3"/>
      </c>
      <c r="U28" s="39">
        <f t="shared" si="4"/>
      </c>
      <c r="V28" s="39">
        <f t="shared" si="5"/>
      </c>
      <c r="W28" s="42" t="str">
        <f t="shared" si="6"/>
        <v>-</v>
      </c>
      <c r="Y28" s="6" t="s">
        <v>56</v>
      </c>
      <c r="Z28" s="90" t="s">
        <v>61</v>
      </c>
      <c r="AA28" s="91"/>
      <c r="AB28" s="92"/>
    </row>
    <row r="29" spans="1:28" ht="15" customHeight="1">
      <c r="A29" s="61"/>
      <c r="B29" s="58"/>
      <c r="C29" s="23" t="str">
        <f ca="1" t="shared" si="7"/>
        <v>DATE?</v>
      </c>
      <c r="D29" s="72"/>
      <c r="E29" s="63"/>
      <c r="F29" s="24">
        <v>1</v>
      </c>
      <c r="G29" s="18">
        <v>1</v>
      </c>
      <c r="H29" s="4">
        <v>1</v>
      </c>
      <c r="I29" s="66"/>
      <c r="J29" s="64"/>
      <c r="K29" s="26" t="b">
        <v>0</v>
      </c>
      <c r="L29" s="67"/>
      <c r="M29" s="69"/>
      <c r="N29" s="25" t="b">
        <v>0</v>
      </c>
      <c r="O29" s="21" t="str">
        <f ca="1" t="shared" si="0"/>
        <v>Check Details</v>
      </c>
      <c r="P29" s="22" t="str">
        <f ca="1" t="shared" si="1"/>
        <v>Check Details</v>
      </c>
      <c r="Q29" s="44">
        <f t="shared" si="8"/>
      </c>
      <c r="R29">
        <f t="shared" si="9"/>
      </c>
      <c r="S29" s="38">
        <f ca="1" t="shared" si="2"/>
      </c>
      <c r="T29" s="38">
        <f ca="1" t="shared" si="3"/>
      </c>
      <c r="U29" s="39">
        <f t="shared" si="4"/>
      </c>
      <c r="V29" s="39">
        <f t="shared" si="5"/>
      </c>
      <c r="W29" s="42" t="str">
        <f t="shared" si="6"/>
        <v>-</v>
      </c>
      <c r="Z29" s="46">
        <f>COUNTIF(Q:Q,1)</f>
        <v>0</v>
      </c>
      <c r="AA29" s="47">
        <f>COUNTIF(H:H,2)+COUNTIF(H:H,3)</f>
        <v>0</v>
      </c>
      <c r="AB29" s="57" t="e">
        <f>Z29/AA29*100</f>
        <v>#DIV/0!</v>
      </c>
    </row>
    <row r="30" spans="1:28" ht="15" customHeight="1">
      <c r="A30" s="61"/>
      <c r="B30" s="58"/>
      <c r="C30" s="23" t="str">
        <f ca="1" t="shared" si="7"/>
        <v>DATE?</v>
      </c>
      <c r="D30" s="72"/>
      <c r="E30" s="63"/>
      <c r="F30" s="24">
        <v>1</v>
      </c>
      <c r="G30" s="18">
        <v>1</v>
      </c>
      <c r="H30" s="4">
        <v>1</v>
      </c>
      <c r="I30" s="66"/>
      <c r="J30" s="64"/>
      <c r="K30" s="26" t="b">
        <v>0</v>
      </c>
      <c r="L30" s="67"/>
      <c r="M30" s="69"/>
      <c r="N30" s="25" t="b">
        <v>0</v>
      </c>
      <c r="O30" s="21" t="str">
        <f ca="1" t="shared" si="0"/>
        <v>Check Details</v>
      </c>
      <c r="P30" s="22" t="str">
        <f ca="1" t="shared" si="1"/>
        <v>Check Details</v>
      </c>
      <c r="Q30" s="44">
        <f t="shared" si="8"/>
      </c>
      <c r="R30">
        <f t="shared" si="9"/>
      </c>
      <c r="S30" s="38">
        <f ca="1" t="shared" si="2"/>
      </c>
      <c r="T30" s="38">
        <f ca="1" t="shared" si="3"/>
      </c>
      <c r="U30" s="39">
        <f t="shared" si="4"/>
      </c>
      <c r="V30" s="39">
        <f t="shared" si="5"/>
      </c>
      <c r="W30" s="42" t="str">
        <f t="shared" si="6"/>
        <v>-</v>
      </c>
      <c r="Y30" s="6" t="s">
        <v>60</v>
      </c>
      <c r="Z30" s="90" t="s">
        <v>62</v>
      </c>
      <c r="AA30" s="91"/>
      <c r="AB30" s="92"/>
    </row>
    <row r="31" spans="1:28" ht="15" customHeight="1">
      <c r="A31" s="61"/>
      <c r="B31" s="58"/>
      <c r="C31" s="23" t="str">
        <f ca="1" t="shared" si="7"/>
        <v>DATE?</v>
      </c>
      <c r="D31" s="72"/>
      <c r="E31" s="63"/>
      <c r="F31" s="24">
        <v>1</v>
      </c>
      <c r="G31" s="18">
        <v>1</v>
      </c>
      <c r="H31" s="4">
        <v>1</v>
      </c>
      <c r="I31" s="66"/>
      <c r="J31" s="64"/>
      <c r="K31" s="26" t="b">
        <v>0</v>
      </c>
      <c r="L31" s="67"/>
      <c r="M31" s="69"/>
      <c r="N31" s="25" t="b">
        <v>0</v>
      </c>
      <c r="O31" s="21" t="str">
        <f ca="1" t="shared" si="0"/>
        <v>Check Details</v>
      </c>
      <c r="P31" s="22" t="str">
        <f ca="1" t="shared" si="1"/>
        <v>Check Details</v>
      </c>
      <c r="Q31" s="44">
        <f t="shared" si="8"/>
      </c>
      <c r="R31">
        <f t="shared" si="9"/>
      </c>
      <c r="S31" s="38">
        <f ca="1" t="shared" si="2"/>
      </c>
      <c r="T31" s="38">
        <f ca="1" t="shared" si="3"/>
      </c>
      <c r="U31" s="39">
        <f t="shared" si="4"/>
      </c>
      <c r="V31" s="39">
        <f t="shared" si="5"/>
      </c>
      <c r="W31" s="42" t="str">
        <f t="shared" si="6"/>
        <v>-</v>
      </c>
      <c r="Z31" s="48">
        <f>COUNTIF(S:S,1)</f>
        <v>0</v>
      </c>
      <c r="AA31" s="47">
        <f>COUNTIF(H:H,2)+COUNTIF(H:H,3)</f>
        <v>0</v>
      </c>
      <c r="AB31" s="57" t="e">
        <f>Z31/AA31*100</f>
        <v>#DIV/0!</v>
      </c>
    </row>
    <row r="32" spans="1:28" ht="15" customHeight="1">
      <c r="A32" s="61"/>
      <c r="B32" s="58"/>
      <c r="C32" s="23" t="str">
        <f ca="1" t="shared" si="7"/>
        <v>DATE?</v>
      </c>
      <c r="D32" s="72"/>
      <c r="E32" s="63"/>
      <c r="F32" s="24">
        <v>1</v>
      </c>
      <c r="G32" s="18">
        <v>1</v>
      </c>
      <c r="H32" s="4">
        <v>1</v>
      </c>
      <c r="I32" s="66"/>
      <c r="J32" s="64"/>
      <c r="K32" s="26" t="b">
        <v>0</v>
      </c>
      <c r="L32" s="67"/>
      <c r="M32" s="69"/>
      <c r="N32" s="25" t="b">
        <v>0</v>
      </c>
      <c r="O32" s="21" t="str">
        <f ca="1" t="shared" si="0"/>
        <v>Check Details</v>
      </c>
      <c r="P32" s="22" t="str">
        <f ca="1" t="shared" si="1"/>
        <v>Check Details</v>
      </c>
      <c r="Q32" s="44">
        <f t="shared" si="8"/>
      </c>
      <c r="R32">
        <f t="shared" si="9"/>
      </c>
      <c r="S32" s="38">
        <f ca="1" t="shared" si="2"/>
      </c>
      <c r="T32" s="38">
        <f ca="1" t="shared" si="3"/>
      </c>
      <c r="U32" s="39">
        <f t="shared" si="4"/>
      </c>
      <c r="V32" s="39">
        <f t="shared" si="5"/>
      </c>
      <c r="W32" s="42" t="str">
        <f t="shared" si="6"/>
        <v>-</v>
      </c>
      <c r="Y32" s="6" t="s">
        <v>58</v>
      </c>
      <c r="Z32" s="30" t="s">
        <v>59</v>
      </c>
      <c r="AA32" s="33"/>
      <c r="AB32" s="34"/>
    </row>
    <row r="33" spans="1:28" ht="15" customHeight="1">
      <c r="A33" s="61"/>
      <c r="B33" s="58"/>
      <c r="C33" s="23" t="str">
        <f ca="1" t="shared" si="7"/>
        <v>DATE?</v>
      </c>
      <c r="D33" s="72"/>
      <c r="E33" s="63"/>
      <c r="F33" s="24">
        <v>1</v>
      </c>
      <c r="G33" s="18">
        <v>1</v>
      </c>
      <c r="H33" s="4">
        <v>1</v>
      </c>
      <c r="I33" s="66"/>
      <c r="J33" s="64"/>
      <c r="K33" s="26" t="b">
        <v>0</v>
      </c>
      <c r="L33" s="67"/>
      <c r="M33" s="69"/>
      <c r="N33" s="25" t="b">
        <v>0</v>
      </c>
      <c r="O33" s="21" t="str">
        <f ca="1" t="shared" si="0"/>
        <v>Check Details</v>
      </c>
      <c r="P33" s="22" t="str">
        <f ca="1" t="shared" si="1"/>
        <v>Check Details</v>
      </c>
      <c r="Q33" s="44">
        <f t="shared" si="8"/>
      </c>
      <c r="R33">
        <f t="shared" si="9"/>
      </c>
      <c r="S33" s="38">
        <f ca="1" t="shared" si="2"/>
      </c>
      <c r="T33" s="38">
        <f ca="1" t="shared" si="3"/>
      </c>
      <c r="U33" s="39">
        <f t="shared" si="4"/>
      </c>
      <c r="V33" s="39">
        <f t="shared" si="5"/>
      </c>
      <c r="W33" s="42" t="str">
        <f t="shared" si="6"/>
        <v>-</v>
      </c>
      <c r="Z33" s="43">
        <f>COUNTIF(R:R,1)</f>
        <v>0</v>
      </c>
      <c r="AA33" s="43">
        <f>COUNTIF(H:H,5)</f>
        <v>0</v>
      </c>
      <c r="AB33" s="57" t="e">
        <f>Z33/AA33*100</f>
        <v>#DIV/0!</v>
      </c>
    </row>
    <row r="34" spans="1:23" ht="15" customHeight="1">
      <c r="A34" s="61"/>
      <c r="B34" s="58"/>
      <c r="C34" s="23" t="str">
        <f ca="1" t="shared" si="7"/>
        <v>DATE?</v>
      </c>
      <c r="D34" s="72"/>
      <c r="E34" s="63"/>
      <c r="F34" s="24">
        <v>1</v>
      </c>
      <c r="G34" s="18">
        <v>1</v>
      </c>
      <c r="H34" s="4">
        <v>1</v>
      </c>
      <c r="I34" s="66"/>
      <c r="J34" s="64"/>
      <c r="K34" s="26" t="b">
        <v>0</v>
      </c>
      <c r="L34" s="67"/>
      <c r="M34" s="69"/>
      <c r="N34" s="25" t="b">
        <v>0</v>
      </c>
      <c r="O34" s="21" t="str">
        <f ca="1" t="shared" si="0"/>
        <v>Check Details</v>
      </c>
      <c r="P34" s="22" t="str">
        <f ca="1" t="shared" si="1"/>
        <v>Check Details</v>
      </c>
      <c r="Q34" s="44">
        <f t="shared" si="8"/>
      </c>
      <c r="R34">
        <f t="shared" si="9"/>
      </c>
      <c r="S34" s="38">
        <f ca="1" t="shared" si="2"/>
      </c>
      <c r="T34" s="38">
        <f ca="1" t="shared" si="3"/>
      </c>
      <c r="U34" s="39">
        <f t="shared" si="4"/>
      </c>
      <c r="V34" s="39">
        <f t="shared" si="5"/>
      </c>
      <c r="W34" s="42" t="str">
        <f t="shared" si="6"/>
        <v>-</v>
      </c>
    </row>
    <row r="35" spans="1:23" ht="15" customHeight="1">
      <c r="A35" s="61"/>
      <c r="B35" s="58"/>
      <c r="C35" s="23" t="str">
        <f ca="1" t="shared" si="7"/>
        <v>DATE?</v>
      </c>
      <c r="D35" s="72"/>
      <c r="E35" s="63"/>
      <c r="F35" s="24">
        <v>1</v>
      </c>
      <c r="G35" s="18">
        <v>1</v>
      </c>
      <c r="H35" s="4">
        <v>1</v>
      </c>
      <c r="I35" s="66"/>
      <c r="J35" s="64"/>
      <c r="K35" s="26" t="b">
        <v>0</v>
      </c>
      <c r="L35" s="67"/>
      <c r="M35" s="69"/>
      <c r="N35" s="25" t="b">
        <v>0</v>
      </c>
      <c r="O35" s="21" t="str">
        <f ca="1" t="shared" si="0"/>
        <v>Check Details</v>
      </c>
      <c r="P35" s="22" t="str">
        <f ca="1" t="shared" si="1"/>
        <v>Check Details</v>
      </c>
      <c r="Q35" s="44">
        <f t="shared" si="8"/>
      </c>
      <c r="R35">
        <f t="shared" si="9"/>
      </c>
      <c r="S35" s="38">
        <f ca="1" t="shared" si="2"/>
      </c>
      <c r="T35" s="38">
        <f ca="1" t="shared" si="3"/>
      </c>
      <c r="U35" s="39">
        <f t="shared" si="4"/>
      </c>
      <c r="V35" s="39">
        <f t="shared" si="5"/>
      </c>
      <c r="W35" s="42" t="str">
        <f t="shared" si="6"/>
        <v>-</v>
      </c>
    </row>
    <row r="36" spans="1:23" ht="15" customHeight="1">
      <c r="A36" s="61"/>
      <c r="B36" s="58"/>
      <c r="C36" s="23" t="str">
        <f ca="1" t="shared" si="7"/>
        <v>DATE?</v>
      </c>
      <c r="D36" s="72"/>
      <c r="E36" s="63"/>
      <c r="F36" s="24">
        <v>1</v>
      </c>
      <c r="G36" s="18">
        <v>1</v>
      </c>
      <c r="H36" s="4">
        <v>1</v>
      </c>
      <c r="I36" s="66"/>
      <c r="J36" s="64"/>
      <c r="K36" s="26" t="b">
        <v>0</v>
      </c>
      <c r="L36" s="67"/>
      <c r="M36" s="69"/>
      <c r="N36" s="25" t="b">
        <v>0</v>
      </c>
      <c r="O36" s="21" t="str">
        <f ca="1" t="shared" si="0"/>
        <v>Check Details</v>
      </c>
      <c r="P36" s="22" t="str">
        <f ca="1" t="shared" si="1"/>
        <v>Check Details</v>
      </c>
      <c r="Q36" s="44">
        <f t="shared" si="8"/>
      </c>
      <c r="R36">
        <f t="shared" si="9"/>
      </c>
      <c r="S36" s="38">
        <f ca="1" t="shared" si="2"/>
      </c>
      <c r="T36" s="38">
        <f ca="1" t="shared" si="3"/>
      </c>
      <c r="U36" s="39">
        <f t="shared" si="4"/>
      </c>
      <c r="V36" s="39">
        <f t="shared" si="5"/>
      </c>
      <c r="W36" s="42" t="str">
        <f t="shared" si="6"/>
        <v>-</v>
      </c>
    </row>
    <row r="37" spans="1:23" ht="15" customHeight="1">
      <c r="A37" s="61"/>
      <c r="B37" s="58"/>
      <c r="C37" s="23" t="str">
        <f ca="1" t="shared" si="7"/>
        <v>DATE?</v>
      </c>
      <c r="D37" s="72"/>
      <c r="E37" s="63"/>
      <c r="F37" s="24">
        <v>1</v>
      </c>
      <c r="G37" s="18">
        <v>1</v>
      </c>
      <c r="H37" s="4">
        <v>1</v>
      </c>
      <c r="I37" s="66"/>
      <c r="J37" s="64"/>
      <c r="K37" s="26" t="b">
        <v>0</v>
      </c>
      <c r="L37" s="67"/>
      <c r="M37" s="69"/>
      <c r="N37" s="25" t="b">
        <v>0</v>
      </c>
      <c r="O37" s="21" t="str">
        <f ca="1" t="shared" si="0"/>
        <v>Check Details</v>
      </c>
      <c r="P37" s="22" t="str">
        <f ca="1" t="shared" si="1"/>
        <v>Check Details</v>
      </c>
      <c r="Q37" s="44">
        <f t="shared" si="8"/>
      </c>
      <c r="R37">
        <f t="shared" si="9"/>
      </c>
      <c r="S37" s="38">
        <f ca="1" t="shared" si="2"/>
      </c>
      <c r="T37" s="38">
        <f ca="1" t="shared" si="3"/>
      </c>
      <c r="U37" s="39">
        <f t="shared" si="4"/>
      </c>
      <c r="V37" s="39">
        <f t="shared" si="5"/>
      </c>
      <c r="W37" s="42" t="str">
        <f t="shared" si="6"/>
        <v>-</v>
      </c>
    </row>
    <row r="38" spans="1:23" ht="15" customHeight="1">
      <c r="A38" s="61"/>
      <c r="B38" s="58"/>
      <c r="C38" s="23" t="str">
        <f ca="1" t="shared" si="7"/>
        <v>DATE?</v>
      </c>
      <c r="D38" s="72"/>
      <c r="E38" s="63"/>
      <c r="F38" s="24">
        <v>1</v>
      </c>
      <c r="G38" s="18">
        <v>1</v>
      </c>
      <c r="H38" s="4">
        <v>1</v>
      </c>
      <c r="I38" s="66"/>
      <c r="J38" s="64"/>
      <c r="K38" s="26" t="b">
        <v>0</v>
      </c>
      <c r="L38" s="67"/>
      <c r="M38" s="69"/>
      <c r="N38" s="25" t="b">
        <v>0</v>
      </c>
      <c r="O38" s="21" t="str">
        <f ca="1" t="shared" si="0"/>
        <v>Check Details</v>
      </c>
      <c r="P38" s="22" t="str">
        <f ca="1" t="shared" si="1"/>
        <v>Check Details</v>
      </c>
      <c r="Q38" s="44">
        <f t="shared" si="8"/>
      </c>
      <c r="R38">
        <f t="shared" si="9"/>
      </c>
      <c r="S38" s="38">
        <f ca="1" t="shared" si="2"/>
      </c>
      <c r="T38" s="38">
        <f ca="1" t="shared" si="3"/>
      </c>
      <c r="U38" s="39">
        <f t="shared" si="4"/>
      </c>
      <c r="V38" s="39">
        <f t="shared" si="5"/>
      </c>
      <c r="W38" s="42" t="str">
        <f t="shared" si="6"/>
        <v>-</v>
      </c>
    </row>
    <row r="39" spans="1:23" ht="15" customHeight="1">
      <c r="A39" s="61"/>
      <c r="B39" s="58"/>
      <c r="C39" s="23" t="str">
        <f ca="1" t="shared" si="7"/>
        <v>DATE?</v>
      </c>
      <c r="D39" s="72"/>
      <c r="E39" s="63"/>
      <c r="F39" s="24">
        <v>1</v>
      </c>
      <c r="G39" s="18">
        <v>1</v>
      </c>
      <c r="H39" s="4">
        <v>1</v>
      </c>
      <c r="I39" s="66"/>
      <c r="J39" s="64"/>
      <c r="K39" s="26" t="b">
        <v>0</v>
      </c>
      <c r="L39" s="67"/>
      <c r="M39" s="69"/>
      <c r="N39" s="25" t="b">
        <v>0</v>
      </c>
      <c r="O39" s="21" t="str">
        <f ca="1" t="shared" si="0"/>
        <v>Check Details</v>
      </c>
      <c r="P39" s="22" t="str">
        <f ca="1" t="shared" si="1"/>
        <v>Check Details</v>
      </c>
      <c r="Q39" s="44">
        <f t="shared" si="8"/>
      </c>
      <c r="R39">
        <f t="shared" si="9"/>
      </c>
      <c r="S39" s="38">
        <f ca="1" t="shared" si="2"/>
      </c>
      <c r="T39" s="38">
        <f ca="1" t="shared" si="3"/>
      </c>
      <c r="U39" s="39">
        <f t="shared" si="4"/>
      </c>
      <c r="V39" s="39">
        <f t="shared" si="5"/>
      </c>
      <c r="W39" s="42" t="str">
        <f t="shared" si="6"/>
        <v>-</v>
      </c>
    </row>
    <row r="40" spans="1:23" ht="15" customHeight="1">
      <c r="A40" s="61"/>
      <c r="B40" s="58"/>
      <c r="C40" s="23" t="str">
        <f ca="1" t="shared" si="7"/>
        <v>DATE?</v>
      </c>
      <c r="D40" s="72"/>
      <c r="E40" s="63"/>
      <c r="F40" s="24">
        <v>1</v>
      </c>
      <c r="G40" s="18">
        <v>1</v>
      </c>
      <c r="H40" s="4">
        <v>1</v>
      </c>
      <c r="I40" s="66"/>
      <c r="J40" s="64"/>
      <c r="K40" s="26" t="b">
        <v>0</v>
      </c>
      <c r="L40" s="70"/>
      <c r="M40" s="69"/>
      <c r="N40" s="25" t="b">
        <v>0</v>
      </c>
      <c r="O40" s="21" t="str">
        <f ca="1" t="shared" si="0"/>
        <v>Check Details</v>
      </c>
      <c r="P40" s="22" t="str">
        <f ca="1" t="shared" si="1"/>
        <v>Check Details</v>
      </c>
      <c r="Q40" s="44">
        <f t="shared" si="8"/>
      </c>
      <c r="R40">
        <f t="shared" si="9"/>
      </c>
      <c r="S40" s="38">
        <f ca="1" t="shared" si="2"/>
      </c>
      <c r="T40" s="38">
        <f ca="1" t="shared" si="3"/>
      </c>
      <c r="U40" s="39">
        <f t="shared" si="4"/>
      </c>
      <c r="V40" s="39">
        <f t="shared" si="5"/>
      </c>
      <c r="W40" s="42" t="str">
        <f t="shared" si="6"/>
        <v>-</v>
      </c>
    </row>
  </sheetData>
  <mergeCells count="4">
    <mergeCell ref="Z28:AB28"/>
    <mergeCell ref="Z4:AB4"/>
    <mergeCell ref="Z26:AB26"/>
    <mergeCell ref="Z30:AB30"/>
  </mergeCell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C9"/>
  <sheetViews>
    <sheetView workbookViewId="0" topLeftCell="A1">
      <selection activeCell="A7" sqref="A7"/>
    </sheetView>
  </sheetViews>
  <sheetFormatPr defaultColWidth="9.140625" defaultRowHeight="12.75"/>
  <cols>
    <col min="1" max="1" width="24.421875" style="0" customWidth="1"/>
    <col min="2" max="2" width="21.8515625" style="0" customWidth="1"/>
    <col min="3" max="3" width="21.28125" style="0" customWidth="1"/>
  </cols>
  <sheetData>
    <row r="2" spans="1:3" ht="12.75">
      <c r="A2" s="9" t="s">
        <v>30</v>
      </c>
      <c r="B2" t="s">
        <v>23</v>
      </c>
      <c r="C2" t="s">
        <v>35</v>
      </c>
    </row>
    <row r="3" spans="1:3" ht="12.75">
      <c r="A3" s="9" t="s">
        <v>31</v>
      </c>
      <c r="B3" t="s">
        <v>27</v>
      </c>
      <c r="C3" t="s">
        <v>36</v>
      </c>
    </row>
    <row r="4" spans="1:3" ht="12.75">
      <c r="A4" s="9" t="s">
        <v>20</v>
      </c>
      <c r="B4" t="s">
        <v>24</v>
      </c>
      <c r="C4" t="s">
        <v>37</v>
      </c>
    </row>
    <row r="5" spans="1:3" ht="12.75">
      <c r="A5" s="9" t="s">
        <v>21</v>
      </c>
      <c r="B5" t="s">
        <v>25</v>
      </c>
      <c r="C5" t="s">
        <v>38</v>
      </c>
    </row>
    <row r="6" spans="1:3" ht="12.75">
      <c r="A6" s="9" t="s">
        <v>53</v>
      </c>
      <c r="B6" t="s">
        <v>28</v>
      </c>
      <c r="C6" t="s">
        <v>39</v>
      </c>
    </row>
    <row r="7" spans="2:3" ht="12.75">
      <c r="B7" t="s">
        <v>26</v>
      </c>
      <c r="C7" t="s">
        <v>40</v>
      </c>
    </row>
    <row r="8" ht="12.75">
      <c r="C8" t="s">
        <v>42</v>
      </c>
    </row>
    <row r="9" ht="12.75">
      <c r="C9" t="s">
        <v>41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Malby</dc:creator>
  <cp:keywords/>
  <dc:description/>
  <cp:lastModifiedBy>giudice</cp:lastModifiedBy>
  <cp:lastPrinted>2006-03-07T16:49:34Z</cp:lastPrinted>
  <dcterms:created xsi:type="dcterms:W3CDTF">2005-10-11T10:27:52Z</dcterms:created>
  <dcterms:modified xsi:type="dcterms:W3CDTF">2006-06-19T15:05:08Z</dcterms:modified>
  <cp:category/>
  <cp:version/>
  <cp:contentType/>
  <cp:contentStatus/>
</cp:coreProperties>
</file>